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115" windowHeight="7680"/>
  </bookViews>
  <sheets>
    <sheet name="MAIN" sheetId="7" r:id="rId1"/>
  </sheets>
  <calcPr calcId="145621"/>
</workbook>
</file>

<file path=xl/calcChain.xml><?xml version="1.0" encoding="utf-8"?>
<calcChain xmlns="http://schemas.openxmlformats.org/spreadsheetml/2006/main">
  <c r="H8" i="7" l="1"/>
  <c r="H7" i="7"/>
  <c r="B8" i="7"/>
  <c r="B9" i="7" s="1"/>
  <c r="B10" i="7" s="1"/>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A8" i="7" l="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D7" i="7"/>
  <c r="D8" i="7" l="1"/>
  <c r="E7" i="7"/>
  <c r="F7" i="7" l="1"/>
  <c r="G7" i="7" s="1"/>
  <c r="E8" i="7"/>
  <c r="F8" i="7" s="1"/>
  <c r="G8" i="7" s="1"/>
  <c r="D9" i="7"/>
  <c r="J7" i="7" l="1"/>
  <c r="K7" i="7" s="1"/>
  <c r="M7" i="7" s="1"/>
  <c r="N7" i="7" s="1"/>
  <c r="C8" i="7" s="1"/>
  <c r="J8" i="7" s="1"/>
  <c r="K8" i="7" s="1"/>
  <c r="E9" i="7"/>
  <c r="F9" i="7" s="1"/>
  <c r="G9" i="7" s="1"/>
  <c r="D10" i="7"/>
  <c r="D11" i="7" l="1"/>
  <c r="E10" i="7"/>
  <c r="F10" i="7" s="1"/>
  <c r="G10" i="7" s="1"/>
  <c r="M8" i="7"/>
  <c r="N8" i="7" s="1"/>
  <c r="C9" i="7" l="1"/>
  <c r="H9" i="7" s="1"/>
  <c r="J9" i="7" s="1"/>
  <c r="K9" i="7" s="1"/>
  <c r="M9" i="7" s="1"/>
  <c r="N9" i="7" s="1"/>
  <c r="D12" i="7"/>
  <c r="E11" i="7"/>
  <c r="F11" i="7" s="1"/>
  <c r="G11" i="7" s="1"/>
  <c r="C10" i="7" l="1"/>
  <c r="E12" i="7"/>
  <c r="F12" i="7" s="1"/>
  <c r="G12" i="7" s="1"/>
  <c r="D13" i="7"/>
  <c r="H10" i="7" l="1"/>
  <c r="J10" i="7" s="1"/>
  <c r="K10" i="7" s="1"/>
  <c r="M10" i="7" s="1"/>
  <c r="N10" i="7" s="1"/>
  <c r="C11" i="7" s="1"/>
  <c r="D14" i="7"/>
  <c r="E13" i="7"/>
  <c r="F13" i="7" s="1"/>
  <c r="G13" i="7" s="1"/>
  <c r="H11" i="7" l="1"/>
  <c r="J11" i="7" s="1"/>
  <c r="K11" i="7" s="1"/>
  <c r="M11" i="7" s="1"/>
  <c r="N11" i="7" s="1"/>
  <c r="C12" i="7" s="1"/>
  <c r="D15" i="7"/>
  <c r="E14" i="7"/>
  <c r="F14" i="7" s="1"/>
  <c r="G14" i="7" s="1"/>
  <c r="H12" i="7" l="1"/>
  <c r="J12" i="7" s="1"/>
  <c r="K12" i="7" s="1"/>
  <c r="M12" i="7" s="1"/>
  <c r="N12" i="7" s="1"/>
  <c r="C13" i="7" s="1"/>
  <c r="D16" i="7"/>
  <c r="E15" i="7"/>
  <c r="F15" i="7" s="1"/>
  <c r="G15" i="7" s="1"/>
  <c r="H13" i="7" l="1"/>
  <c r="J13" i="7" s="1"/>
  <c r="K13" i="7" s="1"/>
  <c r="M13" i="7" s="1"/>
  <c r="N13" i="7" s="1"/>
  <c r="C14" i="7" s="1"/>
  <c r="D17" i="7"/>
  <c r="E16" i="7"/>
  <c r="F16" i="7" s="1"/>
  <c r="G16" i="7" s="1"/>
  <c r="H14" i="7" l="1"/>
  <c r="J14" i="7" s="1"/>
  <c r="K14" i="7" s="1"/>
  <c r="M14" i="7" s="1"/>
  <c r="N14" i="7" s="1"/>
  <c r="C15" i="7" s="1"/>
  <c r="D18" i="7"/>
  <c r="E17" i="7"/>
  <c r="F17" i="7" s="1"/>
  <c r="G17" i="7" s="1"/>
  <c r="H15" i="7" l="1"/>
  <c r="J15" i="7" s="1"/>
  <c r="K15" i="7" s="1"/>
  <c r="M15" i="7" s="1"/>
  <c r="N15" i="7" s="1"/>
  <c r="C16" i="7" s="1"/>
  <c r="D19" i="7"/>
  <c r="E18" i="7"/>
  <c r="F18" i="7" s="1"/>
  <c r="G18" i="7" s="1"/>
  <c r="H16" i="7" l="1"/>
  <c r="J16" i="7" s="1"/>
  <c r="K16" i="7" s="1"/>
  <c r="M16" i="7" s="1"/>
  <c r="N16" i="7" s="1"/>
  <c r="C17" i="7" s="1"/>
  <c r="D20" i="7"/>
  <c r="E19" i="7"/>
  <c r="F19" i="7" s="1"/>
  <c r="G19" i="7" s="1"/>
  <c r="H17" i="7" l="1"/>
  <c r="J17" i="7" s="1"/>
  <c r="K17" i="7" s="1"/>
  <c r="M17" i="7" s="1"/>
  <c r="N17" i="7" s="1"/>
  <c r="C18" i="7" s="1"/>
  <c r="D21" i="7"/>
  <c r="E20" i="7"/>
  <c r="F20" i="7" s="1"/>
  <c r="G20" i="7" s="1"/>
  <c r="H18" i="7" l="1"/>
  <c r="J18" i="7" s="1"/>
  <c r="K18" i="7" s="1"/>
  <c r="M18" i="7" s="1"/>
  <c r="N18" i="7" s="1"/>
  <c r="C19" i="7" s="1"/>
  <c r="E21" i="7"/>
  <c r="F21" i="7" s="1"/>
  <c r="G21" i="7" s="1"/>
  <c r="D22" i="7"/>
  <c r="H19" i="7" l="1"/>
  <c r="J19" i="7" s="1"/>
  <c r="K19" i="7" s="1"/>
  <c r="M19" i="7" s="1"/>
  <c r="N19" i="7" s="1"/>
  <c r="C20" i="7" s="1"/>
  <c r="D23" i="7"/>
  <c r="E22" i="7"/>
  <c r="F22" i="7" s="1"/>
  <c r="G22" i="7" s="1"/>
  <c r="H20" i="7" l="1"/>
  <c r="J20" i="7" s="1"/>
  <c r="K20" i="7" s="1"/>
  <c r="M20" i="7" s="1"/>
  <c r="N20" i="7" s="1"/>
  <c r="C21" i="7" s="1"/>
  <c r="D24" i="7"/>
  <c r="E23" i="7"/>
  <c r="F23" i="7" s="1"/>
  <c r="G23" i="7" s="1"/>
  <c r="H21" i="7" l="1"/>
  <c r="J21" i="7" s="1"/>
  <c r="K21" i="7" s="1"/>
  <c r="M21" i="7" s="1"/>
  <c r="N21" i="7" s="1"/>
  <c r="C22" i="7" s="1"/>
  <c r="E24" i="7"/>
  <c r="F24" i="7" s="1"/>
  <c r="G24" i="7" s="1"/>
  <c r="D25" i="7"/>
  <c r="H22" i="7" l="1"/>
  <c r="J22" i="7" s="1"/>
  <c r="K22" i="7" s="1"/>
  <c r="M22" i="7" s="1"/>
  <c r="N22" i="7" s="1"/>
  <c r="C23" i="7" s="1"/>
  <c r="D26" i="7"/>
  <c r="E25" i="7"/>
  <c r="F25" i="7" s="1"/>
  <c r="G25" i="7" s="1"/>
  <c r="H23" i="7" l="1"/>
  <c r="J23" i="7" s="1"/>
  <c r="K23" i="7" s="1"/>
  <c r="M23" i="7" s="1"/>
  <c r="N23" i="7" s="1"/>
  <c r="C24" i="7" s="1"/>
  <c r="D27" i="7"/>
  <c r="E26" i="7"/>
  <c r="F26" i="7" s="1"/>
  <c r="G26" i="7" s="1"/>
  <c r="H24" i="7" l="1"/>
  <c r="J24" i="7" s="1"/>
  <c r="K24" i="7" s="1"/>
  <c r="M24" i="7" s="1"/>
  <c r="N24" i="7" s="1"/>
  <c r="C25" i="7" s="1"/>
  <c r="E27" i="7"/>
  <c r="F27" i="7" s="1"/>
  <c r="G27" i="7" s="1"/>
  <c r="D28" i="7"/>
  <c r="H25" i="7" l="1"/>
  <c r="J25" i="7" s="1"/>
  <c r="K25" i="7" s="1"/>
  <c r="M25" i="7" s="1"/>
  <c r="N25" i="7" s="1"/>
  <c r="C26" i="7" s="1"/>
  <c r="D29" i="7"/>
  <c r="E28" i="7"/>
  <c r="F28" i="7" s="1"/>
  <c r="G28" i="7" s="1"/>
  <c r="H26" i="7" l="1"/>
  <c r="J26" i="7" s="1"/>
  <c r="K26" i="7" s="1"/>
  <c r="M26" i="7" s="1"/>
  <c r="N26" i="7" s="1"/>
  <c r="C27" i="7" s="1"/>
  <c r="D30" i="7"/>
  <c r="E29" i="7"/>
  <c r="F29" i="7" s="1"/>
  <c r="G29" i="7" s="1"/>
  <c r="H27" i="7" l="1"/>
  <c r="J27" i="7" s="1"/>
  <c r="K27" i="7" s="1"/>
  <c r="M27" i="7" s="1"/>
  <c r="N27" i="7" s="1"/>
  <c r="C28" i="7" s="1"/>
  <c r="D31" i="7"/>
  <c r="E30" i="7"/>
  <c r="F30" i="7" s="1"/>
  <c r="G30" i="7" s="1"/>
  <c r="H28" i="7" l="1"/>
  <c r="J28" i="7" s="1"/>
  <c r="K28" i="7" s="1"/>
  <c r="M28" i="7" s="1"/>
  <c r="N28" i="7" s="1"/>
  <c r="C29" i="7" s="1"/>
  <c r="E31" i="7"/>
  <c r="F31" i="7" s="1"/>
  <c r="G31" i="7" s="1"/>
  <c r="D32" i="7"/>
  <c r="H29" i="7" l="1"/>
  <c r="J29" i="7" s="1"/>
  <c r="K29" i="7" s="1"/>
  <c r="M29" i="7" s="1"/>
  <c r="N29" i="7" s="1"/>
  <c r="C30" i="7" s="1"/>
  <c r="D33" i="7"/>
  <c r="E32" i="7"/>
  <c r="F32" i="7" s="1"/>
  <c r="G32" i="7" s="1"/>
  <c r="H30" i="7" l="1"/>
  <c r="J30" i="7" s="1"/>
  <c r="K30" i="7" s="1"/>
  <c r="M30" i="7" s="1"/>
  <c r="N30" i="7" s="1"/>
  <c r="C31" i="7" s="1"/>
  <c r="E33" i="7"/>
  <c r="F33" i="7" s="1"/>
  <c r="G33" i="7" s="1"/>
  <c r="D34" i="7"/>
  <c r="H31" i="7" l="1"/>
  <c r="J31" i="7" s="1"/>
  <c r="K31" i="7" s="1"/>
  <c r="M31" i="7" s="1"/>
  <c r="N31" i="7" s="1"/>
  <c r="C32" i="7" s="1"/>
  <c r="D35" i="7"/>
  <c r="E34" i="7"/>
  <c r="F34" i="7" s="1"/>
  <c r="G34" i="7" s="1"/>
  <c r="H32" i="7" l="1"/>
  <c r="J32" i="7" s="1"/>
  <c r="K32" i="7" s="1"/>
  <c r="M32" i="7" s="1"/>
  <c r="N32" i="7" s="1"/>
  <c r="C33" i="7" s="1"/>
  <c r="D36" i="7"/>
  <c r="E35" i="7"/>
  <c r="F35" i="7" s="1"/>
  <c r="G35" i="7" s="1"/>
  <c r="H33" i="7" l="1"/>
  <c r="J33" i="7" s="1"/>
  <c r="K33" i="7" s="1"/>
  <c r="M33" i="7" s="1"/>
  <c r="N33" i="7" s="1"/>
  <c r="C34" i="7" s="1"/>
  <c r="D37" i="7"/>
  <c r="E36" i="7"/>
  <c r="F36" i="7" s="1"/>
  <c r="G36" i="7" s="1"/>
  <c r="H34" i="7" l="1"/>
  <c r="J34" i="7" s="1"/>
  <c r="K34" i="7" s="1"/>
  <c r="M34" i="7" s="1"/>
  <c r="N34" i="7" s="1"/>
  <c r="C35" i="7" s="1"/>
  <c r="E37" i="7"/>
  <c r="F37" i="7" s="1"/>
  <c r="G37" i="7" s="1"/>
  <c r="D38" i="7"/>
  <c r="H35" i="7" l="1"/>
  <c r="J35" i="7" s="1"/>
  <c r="K35" i="7" s="1"/>
  <c r="M35" i="7" s="1"/>
  <c r="N35" i="7" s="1"/>
  <c r="C36" i="7" s="1"/>
  <c r="D39" i="7"/>
  <c r="E38" i="7"/>
  <c r="F38" i="7" s="1"/>
  <c r="G38" i="7" s="1"/>
  <c r="H36" i="7" l="1"/>
  <c r="J36" i="7" s="1"/>
  <c r="K36" i="7" s="1"/>
  <c r="M36" i="7" s="1"/>
  <c r="N36" i="7" s="1"/>
  <c r="C37" i="7" s="1"/>
  <c r="D40" i="7"/>
  <c r="E39" i="7"/>
  <c r="F39" i="7" s="1"/>
  <c r="G39" i="7" s="1"/>
  <c r="H37" i="7" l="1"/>
  <c r="J37" i="7" s="1"/>
  <c r="K37" i="7" s="1"/>
  <c r="M37" i="7" s="1"/>
  <c r="N37" i="7" s="1"/>
  <c r="C38" i="7" s="1"/>
  <c r="E40" i="7"/>
  <c r="F40" i="7" s="1"/>
  <c r="G40" i="7" s="1"/>
  <c r="D41" i="7"/>
  <c r="H38" i="7" l="1"/>
  <c r="J38" i="7" s="1"/>
  <c r="K38" i="7" s="1"/>
  <c r="M38" i="7" s="1"/>
  <c r="N38" i="7" s="1"/>
  <c r="C39" i="7" s="1"/>
  <c r="D42" i="7"/>
  <c r="E41" i="7"/>
  <c r="F41" i="7" s="1"/>
  <c r="G41" i="7" s="1"/>
  <c r="H39" i="7" l="1"/>
  <c r="J39" i="7" s="1"/>
  <c r="K39" i="7" s="1"/>
  <c r="M39" i="7" s="1"/>
  <c r="N39" i="7" s="1"/>
  <c r="C40" i="7" s="1"/>
  <c r="D43" i="7"/>
  <c r="E42" i="7"/>
  <c r="F42" i="7" s="1"/>
  <c r="G42" i="7" s="1"/>
  <c r="H40" i="7" l="1"/>
  <c r="J40" i="7" s="1"/>
  <c r="K40" i="7" s="1"/>
  <c r="M40" i="7" s="1"/>
  <c r="N40" i="7" s="1"/>
  <c r="C41" i="7" s="1"/>
  <c r="E43" i="7"/>
  <c r="F43" i="7" s="1"/>
  <c r="G43" i="7" s="1"/>
  <c r="D44" i="7"/>
  <c r="H41" i="7" l="1"/>
  <c r="J41" i="7" s="1"/>
  <c r="K41" i="7" s="1"/>
  <c r="M41" i="7" s="1"/>
  <c r="N41" i="7" s="1"/>
  <c r="C42" i="7" s="1"/>
  <c r="D45" i="7"/>
  <c r="E44" i="7"/>
  <c r="F44" i="7" s="1"/>
  <c r="G44" i="7" s="1"/>
  <c r="H42" i="7" l="1"/>
  <c r="J42" i="7" s="1"/>
  <c r="K42" i="7" s="1"/>
  <c r="M42" i="7" s="1"/>
  <c r="N42" i="7" s="1"/>
  <c r="C43" i="7" s="1"/>
  <c r="D46" i="7"/>
  <c r="E45" i="7"/>
  <c r="F45" i="7" s="1"/>
  <c r="G45" i="7" s="1"/>
  <c r="H43" i="7" l="1"/>
  <c r="J43" i="7" s="1"/>
  <c r="K43" i="7" s="1"/>
  <c r="M43" i="7" s="1"/>
  <c r="N43" i="7" s="1"/>
  <c r="C44" i="7" s="1"/>
  <c r="D47" i="7"/>
  <c r="E46" i="7"/>
  <c r="F46" i="7" s="1"/>
  <c r="G46" i="7" s="1"/>
  <c r="H44" i="7" l="1"/>
  <c r="J44" i="7" s="1"/>
  <c r="K44" i="7" s="1"/>
  <c r="M44" i="7" s="1"/>
  <c r="N44" i="7" s="1"/>
  <c r="C45" i="7" s="1"/>
  <c r="E47" i="7"/>
  <c r="F47" i="7" s="1"/>
  <c r="G47" i="7" s="1"/>
  <c r="D48" i="7"/>
  <c r="H45" i="7" l="1"/>
  <c r="J45" i="7" s="1"/>
  <c r="K45" i="7" s="1"/>
  <c r="M45" i="7" s="1"/>
  <c r="N45" i="7" s="1"/>
  <c r="C46" i="7" s="1"/>
  <c r="D49" i="7"/>
  <c r="E48" i="7"/>
  <c r="F48" i="7" s="1"/>
  <c r="G48" i="7" s="1"/>
  <c r="H46" i="7" l="1"/>
  <c r="J46" i="7" s="1"/>
  <c r="K46" i="7" s="1"/>
  <c r="M46" i="7" s="1"/>
  <c r="N46" i="7" s="1"/>
  <c r="C47" i="7" s="1"/>
  <c r="D50" i="7"/>
  <c r="E50" i="7" s="1"/>
  <c r="F50" i="7" s="1"/>
  <c r="G50" i="7" s="1"/>
  <c r="E49" i="7"/>
  <c r="F49" i="7" s="1"/>
  <c r="G49" i="7" s="1"/>
  <c r="H47" i="7" l="1"/>
  <c r="J47" i="7" s="1"/>
  <c r="K47" i="7" s="1"/>
  <c r="M47" i="7" s="1"/>
  <c r="N47" i="7" s="1"/>
  <c r="C48" i="7" s="1"/>
  <c r="H48" i="7" l="1"/>
  <c r="J48" i="7" s="1"/>
  <c r="K48" i="7" s="1"/>
  <c r="M48" i="7" s="1"/>
  <c r="N48" i="7" s="1"/>
  <c r="C49" i="7" s="1"/>
  <c r="H49" i="7" l="1"/>
  <c r="J49" i="7" s="1"/>
  <c r="K49" i="7" s="1"/>
  <c r="M49" i="7" s="1"/>
  <c r="N49" i="7" s="1"/>
  <c r="C50" i="7" s="1"/>
  <c r="H50" i="7" l="1"/>
  <c r="J50" i="7" s="1"/>
  <c r="K50" i="7" s="1"/>
  <c r="M50" i="7" s="1"/>
  <c r="N50" i="7" s="1"/>
</calcChain>
</file>

<file path=xl/comments1.xml><?xml version="1.0" encoding="utf-8"?>
<comments xmlns="http://schemas.openxmlformats.org/spreadsheetml/2006/main">
  <authors>
    <author>Syed Rizvi</author>
  </authors>
  <commentList>
    <comment ref="D6" authorId="0">
      <text>
        <r>
          <rPr>
            <b/>
            <sz val="9"/>
            <color indexed="81"/>
            <rFont val="Tahoma"/>
            <family val="2"/>
          </rPr>
          <t>Simplemoneyman.com:</t>
        </r>
        <r>
          <rPr>
            <sz val="9"/>
            <color indexed="81"/>
            <rFont val="Tahoma"/>
            <family val="2"/>
          </rPr>
          <t xml:space="preserve">
Formula assumes your salary increases by 2% each year</t>
        </r>
      </text>
    </comment>
    <comment ref="E6" authorId="0">
      <text>
        <r>
          <rPr>
            <b/>
            <sz val="9"/>
            <color indexed="81"/>
            <rFont val="Tahoma"/>
            <family val="2"/>
          </rPr>
          <t>Simplemoneyman.com:</t>
        </r>
        <r>
          <rPr>
            <sz val="9"/>
            <color indexed="81"/>
            <rFont val="Tahoma"/>
            <family val="2"/>
          </rPr>
          <t xml:space="preserve">
Based on 10% of salary, so for example $50,000 * 10% = $5,000 
</t>
        </r>
      </text>
    </comment>
    <comment ref="F6" authorId="0">
      <text>
        <r>
          <rPr>
            <b/>
            <sz val="9"/>
            <color indexed="81"/>
            <rFont val="Tahoma"/>
            <charset val="1"/>
          </rPr>
          <t>Simplemoneyman.com:</t>
        </r>
        <r>
          <rPr>
            <sz val="9"/>
            <color indexed="81"/>
            <rFont val="Tahoma"/>
            <charset val="1"/>
          </rPr>
          <t xml:space="preserve">
50% for each dollar up to 6% of pay per US News: http://money.usnews.com/money/retirement/articles/2013/07/01/how-to-tell-if-you-have-a-lousy-401k-plan</t>
        </r>
      </text>
    </comment>
    <comment ref="I6" authorId="0">
      <text>
        <r>
          <rPr>
            <b/>
            <sz val="9"/>
            <color indexed="81"/>
            <rFont val="Tahoma"/>
            <family val="2"/>
          </rPr>
          <t>Simplemoneyman.com:</t>
        </r>
        <r>
          <rPr>
            <sz val="9"/>
            <color indexed="81"/>
            <rFont val="Tahoma"/>
            <family val="2"/>
          </rPr>
          <t xml:space="preserve">
Based on average annaul 5% yield sourced from: http://www.interest.com/401k/news/kind-return-expect-401k-plans/</t>
        </r>
      </text>
    </comment>
    <comment ref="L6" authorId="0">
      <text>
        <r>
          <rPr>
            <b/>
            <sz val="9"/>
            <color indexed="81"/>
            <rFont val="Tahoma"/>
            <family val="2"/>
          </rPr>
          <t>Simplemoneyman.com:</t>
        </r>
        <r>
          <rPr>
            <sz val="9"/>
            <color indexed="81"/>
            <rFont val="Tahoma"/>
            <family val="2"/>
          </rPr>
          <t xml:space="preserve">
Typical 2% per year fee in a retirement fund:
https://www.dol.gov/sites/default/files/ebsa/about-ebsa/our-activities/resource-center/publications/401kFeesEmployee.pdf  p. 13 onward</t>
        </r>
      </text>
    </comment>
  </commentList>
</comments>
</file>

<file path=xl/sharedStrings.xml><?xml version="1.0" encoding="utf-8"?>
<sst xmlns="http://schemas.openxmlformats.org/spreadsheetml/2006/main" count="18" uniqueCount="18">
  <si>
    <t>Year</t>
  </si>
  <si>
    <t>Starting Amount</t>
  </si>
  <si>
    <t>Yield Amount</t>
  </si>
  <si>
    <t>Gross Retirement Balance</t>
  </si>
  <si>
    <t>True Retirement Balance</t>
  </si>
  <si>
    <t>Your Salary</t>
  </si>
  <si>
    <t>Starting Salary</t>
  </si>
  <si>
    <r>
      <t xml:space="preserve">Yield - </t>
    </r>
    <r>
      <rPr>
        <b/>
        <i/>
        <sz val="11"/>
        <color theme="1"/>
        <rFont val="Calibri"/>
        <family val="2"/>
        <scheme val="minor"/>
      </rPr>
      <t>the money my money is making</t>
    </r>
  </si>
  <si>
    <t>Fee % For Investing in Retirement Account</t>
  </si>
  <si>
    <t xml:space="preserve">Fee Amount </t>
  </si>
  <si>
    <t>Free Retirement Tracker - up until the year 2060!</t>
  </si>
  <si>
    <t>Age</t>
  </si>
  <si>
    <t>Check if Match is up to 6%</t>
  </si>
  <si>
    <r>
      <rPr>
        <b/>
        <u/>
        <sz val="11"/>
        <color theme="1"/>
        <rFont val="Calibri"/>
        <family val="2"/>
        <scheme val="minor"/>
      </rPr>
      <t>Other Notes:</t>
    </r>
    <r>
      <rPr>
        <sz val="11"/>
        <color theme="1"/>
        <rFont val="Calibri"/>
        <family val="2"/>
        <scheme val="minor"/>
      </rPr>
      <t xml:space="preserve">
1. If you get a promotion, you can manually input your salary in the "Your Salary" column for the corresponding year. The subsequent rows will automatically adjust based on the new salary you entered. 
2. If your increase each year is different than 2%, simply change the formula in the "Your Salary" column's formulas.
3. If you look in your retirement fund brochure and the Fee percentage is different, simply change the percentage in the "Fee %" column's formulas.
4. All percentages (Contribution, Employer Contribution, Employer Match, Yield can be adjusted in the formulas and then dragged down to your specific situation - this is just a template and numbers used for demonstration purposes. </t>
    </r>
  </si>
  <si>
    <r>
      <t xml:space="preserve">The 4 </t>
    </r>
    <r>
      <rPr>
        <b/>
        <sz val="11"/>
        <color theme="6" tint="-0.499984740745262"/>
        <rFont val="Calibri"/>
        <family val="2"/>
        <scheme val="minor"/>
      </rPr>
      <t>green</t>
    </r>
    <r>
      <rPr>
        <sz val="11"/>
        <color theme="1"/>
        <rFont val="Calibri"/>
        <family val="2"/>
        <scheme val="minor"/>
      </rPr>
      <t xml:space="preserve"> cells (B3, A7, B7, and C7) are the only ones you initially need to change to your specific situation.</t>
    </r>
  </si>
  <si>
    <t>Employer Match (if available)</t>
  </si>
  <si>
    <t>Your Contribution</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</si>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</sst>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0.000000%"/>
    <numFmt numFmtId="165" formatCode="0.000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i/>
      <sz val="11"/>
      <color theme="1"/>
      <name val="Calibri"/>
      <family val="2"/>
      <scheme val="minor"/>
    </font>
    <font>
      <b/>
      <u/>
      <sz val="11"/>
      <color theme="1"/>
      <name val="Calibri"/>
      <family val="2"/>
      <scheme val="minor"/>
    </font>
    <font>
      <b/>
      <sz val="11"/>
      <color theme="6" tint="-0.499984740745262"/>
      <name val="Calibri"/>
      <family val="2"/>
      <scheme val="minor"/>
    </font>
    <font>
      <sz val="9"/>
      <color indexed="81"/>
      <name val="Tahoma"/>
      <charset val="1"/>
    </font>
    <font>
      <b/>
      <sz val="9"/>
      <color indexed="81"/>
      <name val="Tahoma"/>
      <charset val="1"/>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44" fontId="0" fillId="0" borderId="0" xfId="1" applyFont="1"/>
    <xf numFmtId="44" fontId="0" fillId="0" borderId="0" xfId="0" applyNumberFormat="1"/>
    <xf numFmtId="0" fontId="2" fillId="2" borderId="0" xfId="0" applyFont="1" applyFill="1" applyAlignment="1">
      <alignment horizontal="center" wrapText="1"/>
    </xf>
    <xf numFmtId="44" fontId="0" fillId="2" borderId="0" xfId="0" applyNumberFormat="1" applyFill="1"/>
    <xf numFmtId="165" fontId="0" fillId="0" borderId="0" xfId="0" applyNumberFormat="1"/>
    <xf numFmtId="0" fontId="0" fillId="0" borderId="0" xfId="0" applyFill="1"/>
    <xf numFmtId="44" fontId="0" fillId="0" borderId="0" xfId="0" applyNumberFormat="1" applyFill="1"/>
    <xf numFmtId="0" fontId="2" fillId="3" borderId="0" xfId="0" applyFont="1" applyFill="1" applyAlignment="1">
      <alignment horizontal="center" wrapText="1"/>
    </xf>
    <xf numFmtId="44" fontId="2" fillId="3" borderId="0" xfId="1" applyFont="1" applyFill="1" applyAlignment="1">
      <alignment horizontal="center" wrapText="1"/>
    </xf>
    <xf numFmtId="164" fontId="2" fillId="3" borderId="0" xfId="2" applyNumberFormat="1" applyFont="1" applyFill="1" applyAlignment="1">
      <alignment horizontal="center" wrapText="1"/>
    </xf>
    <xf numFmtId="165" fontId="2" fillId="3" borderId="0" xfId="0" applyNumberFormat="1" applyFont="1" applyFill="1" applyAlignment="1">
      <alignment horizontal="center" wrapText="1"/>
    </xf>
    <xf numFmtId="8" fontId="0" fillId="0" borderId="0" xfId="0" applyNumberFormat="1"/>
    <xf numFmtId="8" fontId="2" fillId="3" borderId="0" xfId="0" applyNumberFormat="1" applyFont="1" applyFill="1" applyAlignment="1">
      <alignment horizontal="center" wrapText="1"/>
    </xf>
    <xf numFmtId="8" fontId="0" fillId="0" borderId="0" xfId="2" applyNumberFormat="1" applyFont="1"/>
    <xf numFmtId="44" fontId="0" fillId="4" borderId="0" xfId="1" applyFont="1" applyFill="1"/>
    <xf numFmtId="0" fontId="0" fillId="4" borderId="0" xfId="0" applyFill="1"/>
    <xf numFmtId="165" fontId="0" fillId="0" borderId="0" xfId="0" applyNumberFormat="1" applyFill="1"/>
    <xf numFmtId="44" fontId="0" fillId="0" borderId="0" xfId="1" applyFont="1" applyFill="1"/>
    <xf numFmtId="164" fontId="0" fillId="0" borderId="0" xfId="2" applyNumberFormat="1" applyFont="1" applyAlignment="1">
      <alignment horizontal="center"/>
    </xf>
    <xf numFmtId="9" fontId="0" fillId="0" borderId="0" xfId="2" applyNumberFormat="1" applyFont="1" applyAlignment="1">
      <alignment horizontal="center"/>
    </xf>
    <xf numFmtId="164" fontId="0" fillId="0" borderId="0" xfId="2" applyNumberFormat="1" applyFont="1" applyFill="1"/>
    <xf numFmtId="164" fontId="0" fillId="0" borderId="0" xfId="2" applyNumberFormat="1" applyFont="1" applyFill="1" applyAlignment="1">
      <alignment horizontal="center"/>
    </xf>
    <xf numFmtId="9" fontId="2" fillId="3" borderId="0" xfId="2" applyFont="1" applyFill="1" applyAlignment="1">
      <alignment horizontal="center" wrapText="1"/>
    </xf>
    <xf numFmtId="9" fontId="0" fillId="0" borderId="0" xfId="2" applyFont="1" applyAlignment="1">
      <alignment horizontal="center"/>
    </xf>
    <xf numFmtId="9" fontId="0" fillId="0" borderId="0" xfId="2" applyFont="1" applyFill="1" applyAlignment="1">
      <alignment horizontal="center"/>
    </xf>
    <xf numFmtId="0" fontId="0" fillId="0" borderId="0" xfId="0" applyAlignment="1">
      <alignment wrapText="1"/>
    </xf>
    <xf numFmtId="1" fontId="0" fillId="4" borderId="0" xfId="0" applyNumberFormat="1" applyFill="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1"/>
  <sheetViews>
    <sheetView tabSelected="1" workbookViewId="0">
      <pane ySplit="6" topLeftCell="A7" activePane="bottomLeft" state="frozen"/>
      <selection pane="bottomLeft" activeCell="A6" sqref="A6"/>
    </sheetView>
  </sheetViews>
  <sheetFormatPr defaultRowHeight="15" x14ac:dyDescent="0.25"/>
  <cols>
    <col min="1" max="1" width="14.28515625" customWidth="1"/>
    <col min="2" max="2" width="11.5703125" bestFit="1" customWidth="1"/>
    <col min="3" max="3" width="15.140625" customWidth="1"/>
    <col min="4" max="4" width="14.85546875" customWidth="1"/>
    <col min="5" max="6" width="15.28515625" customWidth="1"/>
    <col min="7" max="7" width="15.28515625" style="24" customWidth="1"/>
    <col min="8" max="8" width="15.85546875" customWidth="1"/>
    <col min="9" max="9" width="16.5703125" customWidth="1"/>
    <col min="10" max="10" width="12.5703125" customWidth="1"/>
    <col min="11" max="11" width="15.28515625" customWidth="1"/>
    <col min="12" max="12" width="17.85546875" customWidth="1"/>
    <col min="13" max="13" width="12.28515625" customWidth="1"/>
    <col min="14" max="14" width="17.5703125" customWidth="1"/>
  </cols>
  <sheetData>
    <row r="1" spans="1:14" x14ac:dyDescent="0.25">
      <c r="A1" t="s">
        <v>10</v>
      </c>
      <c r="B1" s="1"/>
      <c r="C1" s="1"/>
      <c r="D1" s="1"/>
      <c r="H1" s="19"/>
      <c r="J1" s="6"/>
      <c r="K1" s="5"/>
      <c r="L1" s="12"/>
      <c r="M1" s="6"/>
    </row>
    <row r="2" spans="1:14" x14ac:dyDescent="0.25">
      <c r="A2" s="21" t="s">
        <v>14</v>
      </c>
      <c r="B2" s="18"/>
      <c r="C2" s="18"/>
      <c r="D2" s="18"/>
      <c r="E2" s="6"/>
      <c r="F2" s="6"/>
      <c r="G2" s="25"/>
      <c r="H2" s="22"/>
      <c r="I2" s="6"/>
      <c r="J2" s="6"/>
      <c r="K2" s="17"/>
      <c r="L2" s="12"/>
      <c r="M2" s="6"/>
    </row>
    <row r="3" spans="1:14" x14ac:dyDescent="0.25">
      <c r="A3" t="s">
        <v>6</v>
      </c>
      <c r="B3" s="15">
        <v>50000</v>
      </c>
      <c r="C3" s="1"/>
      <c r="D3" s="1"/>
      <c r="H3" s="19"/>
      <c r="J3" s="6"/>
      <c r="K3" s="5"/>
      <c r="L3" s="12"/>
      <c r="M3" s="6"/>
    </row>
    <row r="4" spans="1:14" ht="78.75" customHeight="1" x14ac:dyDescent="0.25">
      <c r="A4" s="26" t="s">
        <v>13</v>
      </c>
      <c r="B4" s="26"/>
      <c r="C4" s="26"/>
      <c r="D4" s="26"/>
      <c r="E4" s="26"/>
      <c r="F4" s="26"/>
      <c r="G4" s="26"/>
      <c r="H4" s="26"/>
      <c r="I4" s="26"/>
      <c r="J4" s="26"/>
      <c r="K4" s="26"/>
      <c r="L4" s="26"/>
      <c r="M4" s="6"/>
    </row>
    <row r="5" spans="1:14" x14ac:dyDescent="0.25">
      <c r="B5" s="1"/>
      <c r="C5" s="1"/>
      <c r="D5" s="1"/>
      <c r="H5" s="19"/>
      <c r="J5" s="6"/>
      <c r="K5" s="5"/>
      <c r="L5" s="12"/>
      <c r="M5" s="6"/>
    </row>
    <row r="6" spans="1:14" ht="45" customHeight="1" x14ac:dyDescent="0.25">
      <c r="A6" s="8" t="s">
        <v>11</v>
      </c>
      <c r="B6" s="8" t="s">
        <v>0</v>
      </c>
      <c r="C6" s="9" t="s">
        <v>1</v>
      </c>
      <c r="D6" s="9" t="s">
        <v>5</v>
      </c>
      <c r="E6" s="9" t="s">
        <v>16</v>
      </c>
      <c r="F6" s="9" t="s">
        <v>15</v>
      </c>
      <c r="G6" s="23" t="s">
        <v>12</v>
      </c>
      <c r="H6" s="8" t="s">
        <v>17</v>
      </c>
      <c r="I6" s="10" t="s">
        <v>7</v>
      </c>
      <c r="J6" s="8" t="s">
        <v>2</v>
      </c>
      <c r="K6" s="8" t="s">
        <v>3</v>
      </c>
      <c r="L6" s="11" t="s">
        <v>8</v>
      </c>
      <c r="M6" s="13" t="s">
        <v>9</v>
      </c>
      <c r="N6" s="3" t="s">
        <v>4</v>
      </c>
    </row>
    <row r="7" spans="1:14" x14ac:dyDescent="0.25">
      <c r="A7" s="16">
        <v>24</v>
      </c>
      <c r="B7" s="27">
        <v>2016</v>
      </c>
      <c r="C7" s="15">
        <v>25000</v>
      </c>
      <c r="D7" s="18">
        <f>B3</f>
        <v>50000</v>
      </c>
      <c r="E7" s="18">
        <f>D7*0.1</f>
        <v>5000</v>
      </c>
      <c r="F7" s="18">
        <f>E7*0.5</f>
        <v>2500</v>
      </c>
      <c r="G7" s="25">
        <f>F7/D7</f>
        <v>0.05</v>
      </c>
      <c r="H7" s="2">
        <f>C7+E7+F7</f>
        <v>32500</v>
      </c>
      <c r="I7" s="20">
        <v>0.05</v>
      </c>
      <c r="J7" s="2">
        <f>H7*I7</f>
        <v>1625</v>
      </c>
      <c r="K7" s="7">
        <f>J7+H7</f>
        <v>34125</v>
      </c>
      <c r="L7" s="20">
        <v>0.02</v>
      </c>
      <c r="M7" s="14">
        <f>-K7*L7</f>
        <v>-682.5</v>
      </c>
      <c r="N7" s="4">
        <f>K7+M7</f>
        <v>33442.5</v>
      </c>
    </row>
    <row r="8" spans="1:14" x14ac:dyDescent="0.25">
      <c r="A8">
        <f>A7+1</f>
        <v>25</v>
      </c>
      <c r="B8">
        <f>B7+1</f>
        <v>2017</v>
      </c>
      <c r="C8" s="1">
        <f>N7</f>
        <v>33442.5</v>
      </c>
      <c r="D8" s="1">
        <f>D7*1.02</f>
        <v>51000</v>
      </c>
      <c r="E8" s="18">
        <f t="shared" ref="E8:E50" si="0">D8*0.1</f>
        <v>5100</v>
      </c>
      <c r="F8" s="18">
        <f>E8*0.5</f>
        <v>2550</v>
      </c>
      <c r="G8" s="25">
        <f>F8/D8</f>
        <v>0.05</v>
      </c>
      <c r="H8" s="2">
        <f t="shared" ref="H8:H50" si="1">C8+E8+F8</f>
        <v>41092.5</v>
      </c>
      <c r="I8" s="20">
        <v>0.05</v>
      </c>
      <c r="J8" s="2">
        <f t="shared" ref="J8:J49" si="2">H8*I8</f>
        <v>2054.625</v>
      </c>
      <c r="K8" s="7">
        <f>J8+H8</f>
        <v>43147.125</v>
      </c>
      <c r="L8" s="20">
        <v>0.02</v>
      </c>
      <c r="M8" s="14">
        <f t="shared" ref="M8:M50" si="3">-K8*L8</f>
        <v>-862.9425</v>
      </c>
      <c r="N8" s="4">
        <f t="shared" ref="N8:N50" si="4">K8+M8</f>
        <v>42284.182500000003</v>
      </c>
    </row>
    <row r="9" spans="1:14" x14ac:dyDescent="0.25">
      <c r="A9">
        <f t="shared" ref="A9:B50" si="5">A8+1</f>
        <v>26</v>
      </c>
      <c r="B9">
        <f t="shared" si="5"/>
        <v>2018</v>
      </c>
      <c r="C9" s="1">
        <f t="shared" ref="C9:C12" si="6">N8</f>
        <v>42284.182500000003</v>
      </c>
      <c r="D9" s="1">
        <f t="shared" ref="D9:D50" si="7">D8*1.02</f>
        <v>52020</v>
      </c>
      <c r="E9" s="18">
        <f t="shared" si="0"/>
        <v>5202</v>
      </c>
      <c r="F9" s="18">
        <f>E9*0.5</f>
        <v>2601</v>
      </c>
      <c r="G9" s="25">
        <f>F9/D9</f>
        <v>0.05</v>
      </c>
      <c r="H9" s="2">
        <f t="shared" si="1"/>
        <v>50087.182500000003</v>
      </c>
      <c r="I9" s="20">
        <v>0.05</v>
      </c>
      <c r="J9" s="2">
        <f>H9*I9</f>
        <v>2504.3591250000004</v>
      </c>
      <c r="K9" s="7">
        <f t="shared" ref="K9:K50" si="8">J9+H9</f>
        <v>52591.541625000005</v>
      </c>
      <c r="L9" s="20">
        <v>0.02</v>
      </c>
      <c r="M9" s="14">
        <f t="shared" si="3"/>
        <v>-1051.8308325</v>
      </c>
      <c r="N9" s="4">
        <f t="shared" si="4"/>
        <v>51539.710792500002</v>
      </c>
    </row>
    <row r="10" spans="1:14" x14ac:dyDescent="0.25">
      <c r="A10">
        <f t="shared" si="5"/>
        <v>27</v>
      </c>
      <c r="B10">
        <f t="shared" si="5"/>
        <v>2019</v>
      </c>
      <c r="C10" s="1">
        <f t="shared" si="6"/>
        <v>51539.710792500002</v>
      </c>
      <c r="D10" s="1">
        <f t="shared" si="7"/>
        <v>53060.4</v>
      </c>
      <c r="E10" s="18">
        <f t="shared" si="0"/>
        <v>5306.0400000000009</v>
      </c>
      <c r="F10" s="18">
        <f>E10*0.5</f>
        <v>2653.0200000000004</v>
      </c>
      <c r="G10" s="25">
        <f>F10/D10</f>
        <v>5.000000000000001E-2</v>
      </c>
      <c r="H10" s="2">
        <f t="shared" si="1"/>
        <v>59498.7707925</v>
      </c>
      <c r="I10" s="20">
        <v>0.05</v>
      </c>
      <c r="J10" s="2">
        <f t="shared" si="2"/>
        <v>2974.938539625</v>
      </c>
      <c r="K10" s="7">
        <f t="shared" si="8"/>
        <v>62473.709332124999</v>
      </c>
      <c r="L10" s="20">
        <v>0.02</v>
      </c>
      <c r="M10" s="14">
        <f t="shared" si="3"/>
        <v>-1249.4741866424999</v>
      </c>
      <c r="N10" s="4">
        <f t="shared" si="4"/>
        <v>61224.235145482497</v>
      </c>
    </row>
    <row r="11" spans="1:14" x14ac:dyDescent="0.25">
      <c r="A11">
        <f t="shared" si="5"/>
        <v>28</v>
      </c>
      <c r="B11">
        <f t="shared" si="5"/>
        <v>2020</v>
      </c>
      <c r="C11" s="1">
        <f t="shared" si="6"/>
        <v>61224.235145482497</v>
      </c>
      <c r="D11" s="1">
        <f t="shared" si="7"/>
        <v>54121.608</v>
      </c>
      <c r="E11" s="18">
        <f t="shared" si="0"/>
        <v>5412.1608000000006</v>
      </c>
      <c r="F11" s="18">
        <f>E11*0.5</f>
        <v>2706.0804000000003</v>
      </c>
      <c r="G11" s="25">
        <f>F11/D11</f>
        <v>0.05</v>
      </c>
      <c r="H11" s="2">
        <f t="shared" si="1"/>
        <v>69342.476345482501</v>
      </c>
      <c r="I11" s="20">
        <v>0.05</v>
      </c>
      <c r="J11" s="2">
        <f t="shared" si="2"/>
        <v>3467.123817274125</v>
      </c>
      <c r="K11" s="7">
        <f t="shared" si="8"/>
        <v>72809.600162756629</v>
      </c>
      <c r="L11" s="20">
        <v>0.02</v>
      </c>
      <c r="M11" s="14">
        <f t="shared" si="3"/>
        <v>-1456.1920032551327</v>
      </c>
      <c r="N11" s="4">
        <f t="shared" si="4"/>
        <v>71353.408159501501</v>
      </c>
    </row>
    <row r="12" spans="1:14" x14ac:dyDescent="0.25">
      <c r="A12">
        <f t="shared" si="5"/>
        <v>29</v>
      </c>
      <c r="B12">
        <f t="shared" si="5"/>
        <v>2021</v>
      </c>
      <c r="C12" s="1">
        <f t="shared" si="6"/>
        <v>71353.408159501501</v>
      </c>
      <c r="D12" s="1">
        <f t="shared" si="7"/>
        <v>55204.040160000004</v>
      </c>
      <c r="E12" s="18">
        <f t="shared" si="0"/>
        <v>5520.4040160000004</v>
      </c>
      <c r="F12" s="18">
        <f>E12*0.5</f>
        <v>2760.2020080000002</v>
      </c>
      <c r="G12" s="25">
        <f>F12/D12</f>
        <v>0.05</v>
      </c>
      <c r="H12" s="2">
        <f t="shared" si="1"/>
        <v>79634.014183501509</v>
      </c>
      <c r="I12" s="20">
        <v>0.05</v>
      </c>
      <c r="J12" s="2">
        <f t="shared" si="2"/>
        <v>3981.7007091750756</v>
      </c>
      <c r="K12" s="7">
        <f t="shared" si="8"/>
        <v>83615.71489267658</v>
      </c>
      <c r="L12" s="20">
        <v>0.02</v>
      </c>
      <c r="M12" s="14">
        <f t="shared" si="3"/>
        <v>-1672.3142978535316</v>
      </c>
      <c r="N12" s="4">
        <f t="shared" si="4"/>
        <v>81943.400594823048</v>
      </c>
    </row>
    <row r="13" spans="1:14" x14ac:dyDescent="0.25">
      <c r="A13">
        <f t="shared" si="5"/>
        <v>30</v>
      </c>
      <c r="B13">
        <f t="shared" si="5"/>
        <v>2022</v>
      </c>
      <c r="C13" s="1">
        <f t="shared" ref="C9:C50" si="9">N12</f>
        <v>81943.400594823048</v>
      </c>
      <c r="D13" s="1">
        <f t="shared" si="7"/>
        <v>56308.120963200003</v>
      </c>
      <c r="E13" s="18">
        <f t="shared" si="0"/>
        <v>5630.8120963200008</v>
      </c>
      <c r="F13" s="18">
        <f>E13*0.5</f>
        <v>2815.4060481600004</v>
      </c>
      <c r="G13" s="25">
        <f>F13/D13</f>
        <v>0.05</v>
      </c>
      <c r="H13" s="2">
        <f t="shared" si="1"/>
        <v>90389.618739303056</v>
      </c>
      <c r="I13" s="20">
        <v>0.05</v>
      </c>
      <c r="J13" s="2">
        <f t="shared" si="2"/>
        <v>4519.480936965153</v>
      </c>
      <c r="K13" s="7">
        <f t="shared" si="8"/>
        <v>94909.099676268204</v>
      </c>
      <c r="L13" s="20">
        <v>0.02</v>
      </c>
      <c r="M13" s="14">
        <f t="shared" si="3"/>
        <v>-1898.1819935253641</v>
      </c>
      <c r="N13" s="4">
        <f t="shared" si="4"/>
        <v>93010.917682742845</v>
      </c>
    </row>
    <row r="14" spans="1:14" x14ac:dyDescent="0.25">
      <c r="A14">
        <f t="shared" si="5"/>
        <v>31</v>
      </c>
      <c r="B14">
        <f t="shared" si="5"/>
        <v>2023</v>
      </c>
      <c r="C14" s="1">
        <f t="shared" si="9"/>
        <v>93010.917682742845</v>
      </c>
      <c r="D14" s="1">
        <f t="shared" si="7"/>
        <v>57434.283382464004</v>
      </c>
      <c r="E14" s="18">
        <f t="shared" si="0"/>
        <v>5743.4283382464009</v>
      </c>
      <c r="F14" s="18">
        <f>E14*0.5</f>
        <v>2871.7141691232005</v>
      </c>
      <c r="G14" s="25">
        <f>F14/D14</f>
        <v>0.05</v>
      </c>
      <c r="H14" s="2">
        <f t="shared" si="1"/>
        <v>101626.06019011245</v>
      </c>
      <c r="I14" s="20">
        <v>0.05</v>
      </c>
      <c r="J14" s="2">
        <f t="shared" si="2"/>
        <v>5081.3030095056229</v>
      </c>
      <c r="K14" s="7">
        <f t="shared" si="8"/>
        <v>106707.36319961806</v>
      </c>
      <c r="L14" s="20">
        <v>0.02</v>
      </c>
      <c r="M14" s="14">
        <f t="shared" si="3"/>
        <v>-2134.1472639923613</v>
      </c>
      <c r="N14" s="4">
        <f t="shared" si="4"/>
        <v>104573.2159356257</v>
      </c>
    </row>
    <row r="15" spans="1:14" x14ac:dyDescent="0.25">
      <c r="A15">
        <f t="shared" si="5"/>
        <v>32</v>
      </c>
      <c r="B15">
        <f t="shared" si="5"/>
        <v>2024</v>
      </c>
      <c r="C15" s="1">
        <f t="shared" si="9"/>
        <v>104573.2159356257</v>
      </c>
      <c r="D15" s="1">
        <f t="shared" si="7"/>
        <v>58582.969050113286</v>
      </c>
      <c r="E15" s="18">
        <f t="shared" si="0"/>
        <v>5858.2969050113288</v>
      </c>
      <c r="F15" s="18">
        <f>E15*0.5</f>
        <v>2929.1484525056644</v>
      </c>
      <c r="G15" s="25">
        <f>F15/D15</f>
        <v>0.05</v>
      </c>
      <c r="H15" s="2">
        <f t="shared" si="1"/>
        <v>113360.66129314269</v>
      </c>
      <c r="I15" s="20">
        <v>0.05</v>
      </c>
      <c r="J15" s="2">
        <f t="shared" si="2"/>
        <v>5668.0330646571347</v>
      </c>
      <c r="K15" s="7">
        <f t="shared" si="8"/>
        <v>119028.69435779983</v>
      </c>
      <c r="L15" s="20">
        <v>0.02</v>
      </c>
      <c r="M15" s="14">
        <f t="shared" si="3"/>
        <v>-2380.5738871559965</v>
      </c>
      <c r="N15" s="4">
        <f t="shared" si="4"/>
        <v>116648.12047064383</v>
      </c>
    </row>
    <row r="16" spans="1:14" x14ac:dyDescent="0.25">
      <c r="A16">
        <f t="shared" si="5"/>
        <v>33</v>
      </c>
      <c r="B16">
        <f t="shared" si="5"/>
        <v>2025</v>
      </c>
      <c r="C16" s="1">
        <f t="shared" si="9"/>
        <v>116648.12047064383</v>
      </c>
      <c r="D16" s="1">
        <f t="shared" si="7"/>
        <v>59754.628431115554</v>
      </c>
      <c r="E16" s="18">
        <f t="shared" si="0"/>
        <v>5975.4628431115561</v>
      </c>
      <c r="F16" s="18">
        <f>E16*0.5</f>
        <v>2987.7314215557781</v>
      </c>
      <c r="G16" s="25">
        <f>F16/D16</f>
        <v>0.05</v>
      </c>
      <c r="H16" s="2">
        <f t="shared" si="1"/>
        <v>125611.31473531117</v>
      </c>
      <c r="I16" s="20">
        <v>0.05</v>
      </c>
      <c r="J16" s="2">
        <f t="shared" si="2"/>
        <v>6280.5657367655585</v>
      </c>
      <c r="K16" s="7">
        <f t="shared" si="8"/>
        <v>131891.88047207674</v>
      </c>
      <c r="L16" s="20">
        <v>0.02</v>
      </c>
      <c r="M16" s="14">
        <f t="shared" si="3"/>
        <v>-2637.8376094415348</v>
      </c>
      <c r="N16" s="4">
        <f t="shared" si="4"/>
        <v>129254.04286263521</v>
      </c>
    </row>
    <row r="17" spans="1:14" x14ac:dyDescent="0.25">
      <c r="A17">
        <f t="shared" si="5"/>
        <v>34</v>
      </c>
      <c r="B17">
        <f t="shared" si="5"/>
        <v>2026</v>
      </c>
      <c r="C17" s="1">
        <f t="shared" si="9"/>
        <v>129254.04286263521</v>
      </c>
      <c r="D17" s="1">
        <f t="shared" si="7"/>
        <v>60949.720999737867</v>
      </c>
      <c r="E17" s="18">
        <f t="shared" si="0"/>
        <v>6094.9720999737874</v>
      </c>
      <c r="F17" s="18">
        <f>E17*0.5</f>
        <v>3047.4860499868937</v>
      </c>
      <c r="G17" s="25">
        <f>F17/D17</f>
        <v>0.05</v>
      </c>
      <c r="H17" s="2">
        <f t="shared" si="1"/>
        <v>138396.50101259587</v>
      </c>
      <c r="I17" s="20">
        <v>0.05</v>
      </c>
      <c r="J17" s="2">
        <f t="shared" si="2"/>
        <v>6919.8250506297936</v>
      </c>
      <c r="K17" s="7">
        <f t="shared" si="8"/>
        <v>145316.32606322566</v>
      </c>
      <c r="L17" s="20">
        <v>0.02</v>
      </c>
      <c r="M17" s="14">
        <f t="shared" si="3"/>
        <v>-2906.3265212645133</v>
      </c>
      <c r="N17" s="4">
        <f t="shared" si="4"/>
        <v>142409.99954196115</v>
      </c>
    </row>
    <row r="18" spans="1:14" x14ac:dyDescent="0.25">
      <c r="A18">
        <f t="shared" si="5"/>
        <v>35</v>
      </c>
      <c r="B18">
        <f t="shared" si="5"/>
        <v>2027</v>
      </c>
      <c r="C18" s="1">
        <f t="shared" si="9"/>
        <v>142409.99954196115</v>
      </c>
      <c r="D18" s="1">
        <f t="shared" si="7"/>
        <v>62168.715419732624</v>
      </c>
      <c r="E18" s="18">
        <f t="shared" si="0"/>
        <v>6216.8715419732625</v>
      </c>
      <c r="F18" s="18">
        <f>E18*0.5</f>
        <v>3108.4357709866313</v>
      </c>
      <c r="G18" s="25">
        <f>F18/D18</f>
        <v>0.05</v>
      </c>
      <c r="H18" s="2">
        <f t="shared" si="1"/>
        <v>151735.30685492104</v>
      </c>
      <c r="I18" s="20">
        <v>0.05</v>
      </c>
      <c r="J18" s="2">
        <f t="shared" si="2"/>
        <v>7586.7653427460527</v>
      </c>
      <c r="K18" s="7">
        <f t="shared" si="8"/>
        <v>159322.07219766709</v>
      </c>
      <c r="L18" s="20">
        <v>0.02</v>
      </c>
      <c r="M18" s="14">
        <f t="shared" si="3"/>
        <v>-3186.4414439533421</v>
      </c>
      <c r="N18" s="4">
        <f t="shared" si="4"/>
        <v>156135.63075371375</v>
      </c>
    </row>
    <row r="19" spans="1:14" x14ac:dyDescent="0.25">
      <c r="A19">
        <f t="shared" si="5"/>
        <v>36</v>
      </c>
      <c r="B19">
        <f t="shared" si="5"/>
        <v>2028</v>
      </c>
      <c r="C19" s="1">
        <f t="shared" si="9"/>
        <v>156135.63075371375</v>
      </c>
      <c r="D19" s="1">
        <f t="shared" si="7"/>
        <v>63412.089728127277</v>
      </c>
      <c r="E19" s="18">
        <f t="shared" si="0"/>
        <v>6341.2089728127285</v>
      </c>
      <c r="F19" s="18">
        <f>E19*0.5</f>
        <v>3170.6044864063642</v>
      </c>
      <c r="G19" s="25">
        <f>F19/D19</f>
        <v>0.05</v>
      </c>
      <c r="H19" s="2">
        <f t="shared" si="1"/>
        <v>165647.44421293284</v>
      </c>
      <c r="I19" s="20">
        <v>0.05</v>
      </c>
      <c r="J19" s="2">
        <f t="shared" si="2"/>
        <v>8282.372210646643</v>
      </c>
      <c r="K19" s="7">
        <f t="shared" si="8"/>
        <v>173929.81642357947</v>
      </c>
      <c r="L19" s="20">
        <v>0.02</v>
      </c>
      <c r="M19" s="14">
        <f t="shared" si="3"/>
        <v>-3478.5963284715895</v>
      </c>
      <c r="N19" s="4">
        <f t="shared" si="4"/>
        <v>170451.22009510788</v>
      </c>
    </row>
    <row r="20" spans="1:14" x14ac:dyDescent="0.25">
      <c r="A20">
        <f t="shared" si="5"/>
        <v>37</v>
      </c>
      <c r="B20">
        <f t="shared" si="5"/>
        <v>2029</v>
      </c>
      <c r="C20" s="1">
        <f t="shared" si="9"/>
        <v>170451.22009510788</v>
      </c>
      <c r="D20" s="1">
        <f t="shared" si="7"/>
        <v>64680.331522689827</v>
      </c>
      <c r="E20" s="18">
        <f t="shared" si="0"/>
        <v>6468.033152268983</v>
      </c>
      <c r="F20" s="18">
        <f>E20*0.5</f>
        <v>3234.0165761344915</v>
      </c>
      <c r="G20" s="25">
        <f>F20/D20</f>
        <v>0.05</v>
      </c>
      <c r="H20" s="2">
        <f t="shared" si="1"/>
        <v>180153.26982351136</v>
      </c>
      <c r="I20" s="20">
        <v>0.05</v>
      </c>
      <c r="J20" s="2">
        <f t="shared" si="2"/>
        <v>9007.6634911755682</v>
      </c>
      <c r="K20" s="7">
        <f t="shared" si="8"/>
        <v>189160.93331468693</v>
      </c>
      <c r="L20" s="20">
        <v>0.02</v>
      </c>
      <c r="M20" s="14">
        <f t="shared" si="3"/>
        <v>-3783.2186662937388</v>
      </c>
      <c r="N20" s="4">
        <f t="shared" si="4"/>
        <v>185377.71464839319</v>
      </c>
    </row>
    <row r="21" spans="1:14" x14ac:dyDescent="0.25">
      <c r="A21">
        <f t="shared" si="5"/>
        <v>38</v>
      </c>
      <c r="B21">
        <f t="shared" si="5"/>
        <v>2030</v>
      </c>
      <c r="C21" s="1">
        <f t="shared" si="9"/>
        <v>185377.71464839319</v>
      </c>
      <c r="D21" s="1">
        <f t="shared" si="7"/>
        <v>65973.938153143623</v>
      </c>
      <c r="E21" s="18">
        <f t="shared" si="0"/>
        <v>6597.3938153143627</v>
      </c>
      <c r="F21" s="18">
        <f>E21*0.5</f>
        <v>3298.6969076571813</v>
      </c>
      <c r="G21" s="25">
        <f>F21/D21</f>
        <v>0.05</v>
      </c>
      <c r="H21" s="2">
        <f t="shared" si="1"/>
        <v>195273.80537136472</v>
      </c>
      <c r="I21" s="20">
        <v>0.05</v>
      </c>
      <c r="J21" s="2">
        <f t="shared" si="2"/>
        <v>9763.6902685682362</v>
      </c>
      <c r="K21" s="7">
        <f t="shared" si="8"/>
        <v>205037.49563993295</v>
      </c>
      <c r="L21" s="20">
        <v>0.02</v>
      </c>
      <c r="M21" s="14">
        <f t="shared" si="3"/>
        <v>-4100.7499127986594</v>
      </c>
      <c r="N21" s="4">
        <f t="shared" si="4"/>
        <v>200936.74572713429</v>
      </c>
    </row>
    <row r="22" spans="1:14" x14ac:dyDescent="0.25">
      <c r="A22">
        <f t="shared" si="5"/>
        <v>39</v>
      </c>
      <c r="B22">
        <f t="shared" si="5"/>
        <v>2031</v>
      </c>
      <c r="C22" s="1">
        <f t="shared" si="9"/>
        <v>200936.74572713429</v>
      </c>
      <c r="D22" s="1">
        <f t="shared" si="7"/>
        <v>67293.416916206494</v>
      </c>
      <c r="E22" s="18">
        <f t="shared" si="0"/>
        <v>6729.3416916206497</v>
      </c>
      <c r="F22" s="18">
        <f>E22*0.5</f>
        <v>3364.6708458103249</v>
      </c>
      <c r="G22" s="25">
        <f>F22/D22</f>
        <v>0.05</v>
      </c>
      <c r="H22" s="2">
        <f t="shared" si="1"/>
        <v>211030.75826456526</v>
      </c>
      <c r="I22" s="20">
        <v>0.05</v>
      </c>
      <c r="J22" s="2">
        <f t="shared" si="2"/>
        <v>10551.537913228263</v>
      </c>
      <c r="K22" s="7">
        <f t="shared" si="8"/>
        <v>221582.29617779353</v>
      </c>
      <c r="L22" s="20">
        <v>0.02</v>
      </c>
      <c r="M22" s="14">
        <f t="shared" si="3"/>
        <v>-4431.6459235558705</v>
      </c>
      <c r="N22" s="4">
        <f t="shared" si="4"/>
        <v>217150.65025423767</v>
      </c>
    </row>
    <row r="23" spans="1:14" x14ac:dyDescent="0.25">
      <c r="A23">
        <f t="shared" si="5"/>
        <v>40</v>
      </c>
      <c r="B23">
        <f t="shared" si="5"/>
        <v>2032</v>
      </c>
      <c r="C23" s="1">
        <f t="shared" si="9"/>
        <v>217150.65025423767</v>
      </c>
      <c r="D23" s="1">
        <f t="shared" si="7"/>
        <v>68639.285254530623</v>
      </c>
      <c r="E23" s="18">
        <f t="shared" si="0"/>
        <v>6863.9285254530623</v>
      </c>
      <c r="F23" s="18">
        <f>E23*0.5</f>
        <v>3431.9642627265312</v>
      </c>
      <c r="G23" s="25">
        <f>F23/D23</f>
        <v>0.05</v>
      </c>
      <c r="H23" s="2">
        <f t="shared" si="1"/>
        <v>227446.54304241727</v>
      </c>
      <c r="I23" s="20">
        <v>0.05</v>
      </c>
      <c r="J23" s="2">
        <f t="shared" si="2"/>
        <v>11372.327152120864</v>
      </c>
      <c r="K23" s="7">
        <f t="shared" si="8"/>
        <v>238818.87019453812</v>
      </c>
      <c r="L23" s="20">
        <v>0.02</v>
      </c>
      <c r="M23" s="14">
        <f t="shared" si="3"/>
        <v>-4776.3774038907623</v>
      </c>
      <c r="N23" s="4">
        <f t="shared" si="4"/>
        <v>234042.49279064735</v>
      </c>
    </row>
    <row r="24" spans="1:14" x14ac:dyDescent="0.25">
      <c r="A24">
        <f t="shared" si="5"/>
        <v>41</v>
      </c>
      <c r="B24">
        <f t="shared" si="5"/>
        <v>2033</v>
      </c>
      <c r="C24" s="1">
        <f t="shared" si="9"/>
        <v>234042.49279064735</v>
      </c>
      <c r="D24" s="1">
        <f t="shared" si="7"/>
        <v>70012.07095962124</v>
      </c>
      <c r="E24" s="18">
        <f t="shared" si="0"/>
        <v>7001.2070959621242</v>
      </c>
      <c r="F24" s="18">
        <f>E24*0.5</f>
        <v>3500.6035479810621</v>
      </c>
      <c r="G24" s="25">
        <f>F24/D24</f>
        <v>0.05</v>
      </c>
      <c r="H24" s="2">
        <f t="shared" si="1"/>
        <v>244544.30343459055</v>
      </c>
      <c r="I24" s="20">
        <v>0.05</v>
      </c>
      <c r="J24" s="2">
        <f t="shared" si="2"/>
        <v>12227.215171729527</v>
      </c>
      <c r="K24" s="7">
        <f t="shared" si="8"/>
        <v>256771.51860632008</v>
      </c>
      <c r="L24" s="20">
        <v>0.02</v>
      </c>
      <c r="M24" s="14">
        <f t="shared" si="3"/>
        <v>-5135.4303721264014</v>
      </c>
      <c r="N24" s="4">
        <f t="shared" si="4"/>
        <v>251636.08823419368</v>
      </c>
    </row>
    <row r="25" spans="1:14" x14ac:dyDescent="0.25">
      <c r="A25">
        <f t="shared" si="5"/>
        <v>42</v>
      </c>
      <c r="B25">
        <f t="shared" si="5"/>
        <v>2034</v>
      </c>
      <c r="C25" s="1">
        <f t="shared" si="9"/>
        <v>251636.08823419368</v>
      </c>
      <c r="D25" s="1">
        <f t="shared" si="7"/>
        <v>71412.312378813673</v>
      </c>
      <c r="E25" s="18">
        <f t="shared" si="0"/>
        <v>7141.2312378813676</v>
      </c>
      <c r="F25" s="18">
        <f>E25*0.5</f>
        <v>3570.6156189406838</v>
      </c>
      <c r="G25" s="25">
        <f>F25/D25</f>
        <v>0.05</v>
      </c>
      <c r="H25" s="2">
        <f t="shared" si="1"/>
        <v>262347.93509101577</v>
      </c>
      <c r="I25" s="20">
        <v>0.05</v>
      </c>
      <c r="J25" s="2">
        <f t="shared" si="2"/>
        <v>13117.396754550789</v>
      </c>
      <c r="K25" s="7">
        <f t="shared" si="8"/>
        <v>275465.33184556657</v>
      </c>
      <c r="L25" s="20">
        <v>0.02</v>
      </c>
      <c r="M25" s="14">
        <f t="shared" si="3"/>
        <v>-5509.3066369113312</v>
      </c>
      <c r="N25" s="4">
        <f t="shared" si="4"/>
        <v>269956.02520865522</v>
      </c>
    </row>
    <row r="26" spans="1:14" x14ac:dyDescent="0.25">
      <c r="A26">
        <f t="shared" si="5"/>
        <v>43</v>
      </c>
      <c r="B26">
        <f t="shared" si="5"/>
        <v>2035</v>
      </c>
      <c r="C26" s="1">
        <f t="shared" si="9"/>
        <v>269956.02520865522</v>
      </c>
      <c r="D26" s="1">
        <f t="shared" si="7"/>
        <v>72840.558626389946</v>
      </c>
      <c r="E26" s="18">
        <f t="shared" si="0"/>
        <v>7284.0558626389948</v>
      </c>
      <c r="F26" s="18">
        <f>E26*0.5</f>
        <v>3642.0279313194974</v>
      </c>
      <c r="G26" s="25">
        <f>F26/D26</f>
        <v>0.05</v>
      </c>
      <c r="H26" s="2">
        <f t="shared" si="1"/>
        <v>280882.1090026137</v>
      </c>
      <c r="I26" s="20">
        <v>0.05</v>
      </c>
      <c r="J26" s="2">
        <f t="shared" si="2"/>
        <v>14044.105450130686</v>
      </c>
      <c r="K26" s="7">
        <f t="shared" si="8"/>
        <v>294926.2144527444</v>
      </c>
      <c r="L26" s="20">
        <v>0.02</v>
      </c>
      <c r="M26" s="14">
        <f t="shared" si="3"/>
        <v>-5898.524289054888</v>
      </c>
      <c r="N26" s="4">
        <f t="shared" si="4"/>
        <v>289027.69016368949</v>
      </c>
    </row>
    <row r="27" spans="1:14" x14ac:dyDescent="0.25">
      <c r="A27">
        <f t="shared" si="5"/>
        <v>44</v>
      </c>
      <c r="B27">
        <f t="shared" si="5"/>
        <v>2036</v>
      </c>
      <c r="C27" s="1">
        <f t="shared" si="9"/>
        <v>289027.69016368949</v>
      </c>
      <c r="D27" s="1">
        <f t="shared" si="7"/>
        <v>74297.369798917745</v>
      </c>
      <c r="E27" s="18">
        <f t="shared" si="0"/>
        <v>7429.7369798917753</v>
      </c>
      <c r="F27" s="18">
        <f>E27*0.5</f>
        <v>3714.8684899458876</v>
      </c>
      <c r="G27" s="25">
        <f>F27/D27</f>
        <v>0.05</v>
      </c>
      <c r="H27" s="2">
        <f t="shared" si="1"/>
        <v>300172.29563352716</v>
      </c>
      <c r="I27" s="20">
        <v>0.05</v>
      </c>
      <c r="J27" s="2">
        <f t="shared" si="2"/>
        <v>15008.614781676359</v>
      </c>
      <c r="K27" s="7">
        <f t="shared" si="8"/>
        <v>315180.91041520354</v>
      </c>
      <c r="L27" s="20">
        <v>0.02</v>
      </c>
      <c r="M27" s="14">
        <f t="shared" si="3"/>
        <v>-6303.6182083040712</v>
      </c>
      <c r="N27" s="4">
        <f t="shared" si="4"/>
        <v>308877.2922068995</v>
      </c>
    </row>
    <row r="28" spans="1:14" x14ac:dyDescent="0.25">
      <c r="A28">
        <f t="shared" si="5"/>
        <v>45</v>
      </c>
      <c r="B28">
        <f t="shared" si="5"/>
        <v>2037</v>
      </c>
      <c r="C28" s="1">
        <f t="shared" si="9"/>
        <v>308877.2922068995</v>
      </c>
      <c r="D28" s="1">
        <f t="shared" si="7"/>
        <v>75783.317194896095</v>
      </c>
      <c r="E28" s="18">
        <f t="shared" si="0"/>
        <v>7578.3317194896099</v>
      </c>
      <c r="F28" s="18">
        <f>E28*0.5</f>
        <v>3789.1658597448049</v>
      </c>
      <c r="G28" s="25">
        <f>F28/D28</f>
        <v>0.05</v>
      </c>
      <c r="H28" s="2">
        <f t="shared" si="1"/>
        <v>320244.78978613392</v>
      </c>
      <c r="I28" s="20">
        <v>0.05</v>
      </c>
      <c r="J28" s="2">
        <f t="shared" si="2"/>
        <v>16012.239489306696</v>
      </c>
      <c r="K28" s="7">
        <f t="shared" si="8"/>
        <v>336257.02927544061</v>
      </c>
      <c r="L28" s="20">
        <v>0.02</v>
      </c>
      <c r="M28" s="14">
        <f t="shared" si="3"/>
        <v>-6725.1405855088124</v>
      </c>
      <c r="N28" s="4">
        <f t="shared" si="4"/>
        <v>329531.88868993177</v>
      </c>
    </row>
    <row r="29" spans="1:14" x14ac:dyDescent="0.25">
      <c r="A29">
        <f t="shared" si="5"/>
        <v>46</v>
      </c>
      <c r="B29">
        <f t="shared" si="5"/>
        <v>2038</v>
      </c>
      <c r="C29" s="1">
        <f t="shared" si="9"/>
        <v>329531.88868993177</v>
      </c>
      <c r="D29" s="1">
        <f t="shared" si="7"/>
        <v>77298.983538794026</v>
      </c>
      <c r="E29" s="18">
        <f t="shared" si="0"/>
        <v>7729.8983538794027</v>
      </c>
      <c r="F29" s="18">
        <f>E29*0.5</f>
        <v>3864.9491769397014</v>
      </c>
      <c r="G29" s="25">
        <f>F29/D29</f>
        <v>0.05</v>
      </c>
      <c r="H29" s="2">
        <f t="shared" si="1"/>
        <v>341126.7362207509</v>
      </c>
      <c r="I29" s="20">
        <v>0.05</v>
      </c>
      <c r="J29" s="2">
        <f t="shared" si="2"/>
        <v>17056.336811037545</v>
      </c>
      <c r="K29" s="7">
        <f t="shared" si="8"/>
        <v>358183.07303178846</v>
      </c>
      <c r="L29" s="20">
        <v>0.02</v>
      </c>
      <c r="M29" s="14">
        <f t="shared" si="3"/>
        <v>-7163.6614606357689</v>
      </c>
      <c r="N29" s="4">
        <f t="shared" si="4"/>
        <v>351019.41157115268</v>
      </c>
    </row>
    <row r="30" spans="1:14" x14ac:dyDescent="0.25">
      <c r="A30">
        <f t="shared" si="5"/>
        <v>47</v>
      </c>
      <c r="B30">
        <f t="shared" si="5"/>
        <v>2039</v>
      </c>
      <c r="C30" s="1">
        <f t="shared" si="9"/>
        <v>351019.41157115268</v>
      </c>
      <c r="D30" s="1">
        <f t="shared" si="7"/>
        <v>78844.963209569905</v>
      </c>
      <c r="E30" s="18">
        <f t="shared" si="0"/>
        <v>7884.4963209569905</v>
      </c>
      <c r="F30" s="18">
        <f>E30*0.5</f>
        <v>3942.2481604784953</v>
      </c>
      <c r="G30" s="25">
        <f>F30/D30</f>
        <v>0.05</v>
      </c>
      <c r="H30" s="2">
        <f t="shared" si="1"/>
        <v>362846.15605258814</v>
      </c>
      <c r="I30" s="20">
        <v>0.05</v>
      </c>
      <c r="J30" s="2">
        <f t="shared" si="2"/>
        <v>18142.307802629406</v>
      </c>
      <c r="K30" s="7">
        <f t="shared" si="8"/>
        <v>380988.46385521756</v>
      </c>
      <c r="L30" s="20">
        <v>0.02</v>
      </c>
      <c r="M30" s="14">
        <f t="shared" si="3"/>
        <v>-7619.7692771043512</v>
      </c>
      <c r="N30" s="4">
        <f t="shared" si="4"/>
        <v>373368.69457811321</v>
      </c>
    </row>
    <row r="31" spans="1:14" x14ac:dyDescent="0.25">
      <c r="A31">
        <f t="shared" si="5"/>
        <v>48</v>
      </c>
      <c r="B31">
        <f t="shared" si="5"/>
        <v>2040</v>
      </c>
      <c r="C31" s="1">
        <f t="shared" si="9"/>
        <v>373368.69457811321</v>
      </c>
      <c r="D31" s="1">
        <f t="shared" si="7"/>
        <v>80421.862473761299</v>
      </c>
      <c r="E31" s="18">
        <f t="shared" si="0"/>
        <v>8042.1862473761303</v>
      </c>
      <c r="F31" s="18">
        <f>E31*0.5</f>
        <v>4021.0931236880651</v>
      </c>
      <c r="G31" s="25">
        <f>F31/D31</f>
        <v>0.05</v>
      </c>
      <c r="H31" s="2">
        <f t="shared" si="1"/>
        <v>385431.97394917742</v>
      </c>
      <c r="I31" s="20">
        <v>0.05</v>
      </c>
      <c r="J31" s="2">
        <f t="shared" si="2"/>
        <v>19271.59869745887</v>
      </c>
      <c r="K31" s="7">
        <f t="shared" si="8"/>
        <v>404703.57264663628</v>
      </c>
      <c r="L31" s="20">
        <v>0.02</v>
      </c>
      <c r="M31" s="14">
        <f t="shared" si="3"/>
        <v>-8094.0714529327261</v>
      </c>
      <c r="N31" s="4">
        <f t="shared" si="4"/>
        <v>396609.50119370356</v>
      </c>
    </row>
    <row r="32" spans="1:14" x14ac:dyDescent="0.25">
      <c r="A32">
        <f t="shared" si="5"/>
        <v>49</v>
      </c>
      <c r="B32">
        <f t="shared" si="5"/>
        <v>2041</v>
      </c>
      <c r="C32" s="1">
        <f t="shared" si="9"/>
        <v>396609.50119370356</v>
      </c>
      <c r="D32" s="1">
        <f t="shared" si="7"/>
        <v>82030.299723236531</v>
      </c>
      <c r="E32" s="18">
        <f t="shared" si="0"/>
        <v>8203.0299723236531</v>
      </c>
      <c r="F32" s="18">
        <f>E32*0.5</f>
        <v>4101.5149861618265</v>
      </c>
      <c r="G32" s="25">
        <f>F32/D32</f>
        <v>0.05</v>
      </c>
      <c r="H32" s="2">
        <f t="shared" si="1"/>
        <v>408914.04615218902</v>
      </c>
      <c r="I32" s="20">
        <v>0.05</v>
      </c>
      <c r="J32" s="2">
        <f t="shared" si="2"/>
        <v>20445.702307609452</v>
      </c>
      <c r="K32" s="7">
        <f t="shared" si="8"/>
        <v>429359.74845979846</v>
      </c>
      <c r="L32" s="20">
        <v>0.02</v>
      </c>
      <c r="M32" s="14">
        <f t="shared" si="3"/>
        <v>-8587.194969195969</v>
      </c>
      <c r="N32" s="4">
        <f t="shared" si="4"/>
        <v>420772.55349060247</v>
      </c>
    </row>
    <row r="33" spans="1:14" x14ac:dyDescent="0.25">
      <c r="A33">
        <f t="shared" si="5"/>
        <v>50</v>
      </c>
      <c r="B33">
        <f t="shared" si="5"/>
        <v>2042</v>
      </c>
      <c r="C33" s="1">
        <f t="shared" si="9"/>
        <v>420772.55349060247</v>
      </c>
      <c r="D33" s="1">
        <f t="shared" si="7"/>
        <v>83670.905717701258</v>
      </c>
      <c r="E33" s="18">
        <f t="shared" si="0"/>
        <v>8367.0905717701262</v>
      </c>
      <c r="F33" s="18">
        <f>E33*0.5</f>
        <v>4183.5452858850631</v>
      </c>
      <c r="G33" s="25">
        <f>F33/D33</f>
        <v>0.05</v>
      </c>
      <c r="H33" s="2">
        <f t="shared" si="1"/>
        <v>433323.18934825767</v>
      </c>
      <c r="I33" s="20">
        <v>0.05</v>
      </c>
      <c r="J33" s="2">
        <f t="shared" si="2"/>
        <v>21666.159467412886</v>
      </c>
      <c r="K33" s="7">
        <f t="shared" si="8"/>
        <v>454989.34881567059</v>
      </c>
      <c r="L33" s="20">
        <v>0.02</v>
      </c>
      <c r="M33" s="14">
        <f t="shared" si="3"/>
        <v>-9099.7869763134113</v>
      </c>
      <c r="N33" s="4">
        <f t="shared" si="4"/>
        <v>445889.56183935719</v>
      </c>
    </row>
    <row r="34" spans="1:14" x14ac:dyDescent="0.25">
      <c r="A34">
        <f t="shared" si="5"/>
        <v>51</v>
      </c>
      <c r="B34">
        <f t="shared" si="5"/>
        <v>2043</v>
      </c>
      <c r="C34" s="1">
        <f t="shared" si="9"/>
        <v>445889.56183935719</v>
      </c>
      <c r="D34" s="1">
        <f t="shared" si="7"/>
        <v>85344.323832055292</v>
      </c>
      <c r="E34" s="18">
        <f t="shared" si="0"/>
        <v>8534.4323832055288</v>
      </c>
      <c r="F34" s="18">
        <f>E34*0.5</f>
        <v>4267.2161916027644</v>
      </c>
      <c r="G34" s="25">
        <f>F34/D34</f>
        <v>4.9999999999999996E-2</v>
      </c>
      <c r="H34" s="2">
        <f t="shared" si="1"/>
        <v>458691.21041416546</v>
      </c>
      <c r="I34" s="20">
        <v>0.05</v>
      </c>
      <c r="J34" s="2">
        <f t="shared" si="2"/>
        <v>22934.560520708274</v>
      </c>
      <c r="K34" s="7">
        <f t="shared" si="8"/>
        <v>481625.77093487373</v>
      </c>
      <c r="L34" s="20">
        <v>0.02</v>
      </c>
      <c r="M34" s="14">
        <f t="shared" si="3"/>
        <v>-9632.5154186974742</v>
      </c>
      <c r="N34" s="4">
        <f t="shared" si="4"/>
        <v>471993.25551617623</v>
      </c>
    </row>
    <row r="35" spans="1:14" x14ac:dyDescent="0.25">
      <c r="A35">
        <f t="shared" si="5"/>
        <v>52</v>
      </c>
      <c r="B35">
        <f t="shared" si="5"/>
        <v>2044</v>
      </c>
      <c r="C35" s="1">
        <f t="shared" si="9"/>
        <v>471993.25551617623</v>
      </c>
      <c r="D35" s="1">
        <f t="shared" si="7"/>
        <v>87051.210308696405</v>
      </c>
      <c r="E35" s="18">
        <f t="shared" si="0"/>
        <v>8705.1210308696409</v>
      </c>
      <c r="F35" s="18">
        <f>E35*0.5</f>
        <v>4352.5605154348204</v>
      </c>
      <c r="G35" s="25">
        <f>F35/D35</f>
        <v>0.05</v>
      </c>
      <c r="H35" s="2">
        <f t="shared" si="1"/>
        <v>485050.93706248072</v>
      </c>
      <c r="I35" s="20">
        <v>0.05</v>
      </c>
      <c r="J35" s="2">
        <f t="shared" si="2"/>
        <v>24252.546853124037</v>
      </c>
      <c r="K35" s="7">
        <f t="shared" si="8"/>
        <v>509303.48391560477</v>
      </c>
      <c r="L35" s="20">
        <v>0.02</v>
      </c>
      <c r="M35" s="14">
        <f t="shared" si="3"/>
        <v>-10186.069678312095</v>
      </c>
      <c r="N35" s="4">
        <f t="shared" si="4"/>
        <v>499117.41423729266</v>
      </c>
    </row>
    <row r="36" spans="1:14" x14ac:dyDescent="0.25">
      <c r="A36">
        <f t="shared" si="5"/>
        <v>53</v>
      </c>
      <c r="B36">
        <f t="shared" si="5"/>
        <v>2045</v>
      </c>
      <c r="C36" s="1">
        <f t="shared" si="9"/>
        <v>499117.41423729266</v>
      </c>
      <c r="D36" s="1">
        <f t="shared" si="7"/>
        <v>88792.234514870332</v>
      </c>
      <c r="E36" s="18">
        <f t="shared" si="0"/>
        <v>8879.2234514870343</v>
      </c>
      <c r="F36" s="18">
        <f>E36*0.5</f>
        <v>4439.6117257435171</v>
      </c>
      <c r="G36" s="25">
        <f>F36/D36</f>
        <v>0.05</v>
      </c>
      <c r="H36" s="2">
        <f t="shared" si="1"/>
        <v>512436.24941452319</v>
      </c>
      <c r="I36" s="20">
        <v>0.05</v>
      </c>
      <c r="J36" s="2">
        <f t="shared" si="2"/>
        <v>25621.81247072616</v>
      </c>
      <c r="K36" s="7">
        <f t="shared" si="8"/>
        <v>538058.06188524934</v>
      </c>
      <c r="L36" s="20">
        <v>0.02</v>
      </c>
      <c r="M36" s="14">
        <f t="shared" si="3"/>
        <v>-10761.161237704988</v>
      </c>
      <c r="N36" s="4">
        <f t="shared" si="4"/>
        <v>527296.9006475443</v>
      </c>
    </row>
    <row r="37" spans="1:14" x14ac:dyDescent="0.25">
      <c r="A37">
        <f t="shared" si="5"/>
        <v>54</v>
      </c>
      <c r="B37">
        <f t="shared" si="5"/>
        <v>2046</v>
      </c>
      <c r="C37" s="1">
        <f t="shared" si="9"/>
        <v>527296.9006475443</v>
      </c>
      <c r="D37" s="1">
        <f t="shared" si="7"/>
        <v>90568.079205167742</v>
      </c>
      <c r="E37" s="18">
        <f t="shared" si="0"/>
        <v>9056.8079205167742</v>
      </c>
      <c r="F37" s="18">
        <f>E37*0.5</f>
        <v>4528.4039602583871</v>
      </c>
      <c r="G37" s="25">
        <f>F37/D37</f>
        <v>0.05</v>
      </c>
      <c r="H37" s="2">
        <f t="shared" si="1"/>
        <v>540882.11252831947</v>
      </c>
      <c r="I37" s="20">
        <v>0.05</v>
      </c>
      <c r="J37" s="2">
        <f t="shared" si="2"/>
        <v>27044.105626415974</v>
      </c>
      <c r="K37" s="7">
        <f t="shared" si="8"/>
        <v>567926.2181547354</v>
      </c>
      <c r="L37" s="20">
        <v>0.02</v>
      </c>
      <c r="M37" s="14">
        <f t="shared" si="3"/>
        <v>-11358.524363094708</v>
      </c>
      <c r="N37" s="4">
        <f t="shared" si="4"/>
        <v>556567.69379164069</v>
      </c>
    </row>
    <row r="38" spans="1:14" x14ac:dyDescent="0.25">
      <c r="A38">
        <f t="shared" si="5"/>
        <v>55</v>
      </c>
      <c r="B38">
        <f t="shared" si="5"/>
        <v>2047</v>
      </c>
      <c r="C38" s="1">
        <f t="shared" si="9"/>
        <v>556567.69379164069</v>
      </c>
      <c r="D38" s="1">
        <f t="shared" si="7"/>
        <v>92379.440789271102</v>
      </c>
      <c r="E38" s="18">
        <f t="shared" si="0"/>
        <v>9237.9440789271102</v>
      </c>
      <c r="F38" s="18">
        <f>E38*0.5</f>
        <v>4618.9720394635551</v>
      </c>
      <c r="G38" s="25">
        <f>F38/D38</f>
        <v>0.05</v>
      </c>
      <c r="H38" s="2">
        <f t="shared" si="1"/>
        <v>570424.60991003143</v>
      </c>
      <c r="I38" s="20">
        <v>0.05</v>
      </c>
      <c r="J38" s="2">
        <f t="shared" si="2"/>
        <v>28521.230495501572</v>
      </c>
      <c r="K38" s="7">
        <f t="shared" si="8"/>
        <v>598945.84040553297</v>
      </c>
      <c r="L38" s="20">
        <v>0.02</v>
      </c>
      <c r="M38" s="14">
        <f t="shared" si="3"/>
        <v>-11978.91680811066</v>
      </c>
      <c r="N38" s="4">
        <f t="shared" si="4"/>
        <v>586966.92359742231</v>
      </c>
    </row>
    <row r="39" spans="1:14" x14ac:dyDescent="0.25">
      <c r="A39">
        <f t="shared" si="5"/>
        <v>56</v>
      </c>
      <c r="B39">
        <f t="shared" si="5"/>
        <v>2048</v>
      </c>
      <c r="C39" s="1">
        <f t="shared" si="9"/>
        <v>586966.92359742231</v>
      </c>
      <c r="D39" s="1">
        <f t="shared" si="7"/>
        <v>94227.029605056523</v>
      </c>
      <c r="E39" s="18">
        <f t="shared" si="0"/>
        <v>9422.7029605056523</v>
      </c>
      <c r="F39" s="18">
        <f>E39*0.5</f>
        <v>4711.3514802528261</v>
      </c>
      <c r="G39" s="25">
        <f>F39/D39</f>
        <v>0.05</v>
      </c>
      <c r="H39" s="2">
        <f t="shared" si="1"/>
        <v>601100.97803818074</v>
      </c>
      <c r="I39" s="20">
        <v>0.05</v>
      </c>
      <c r="J39" s="2">
        <f t="shared" si="2"/>
        <v>30055.048901909038</v>
      </c>
      <c r="K39" s="7">
        <f t="shared" si="8"/>
        <v>631156.02694008977</v>
      </c>
      <c r="L39" s="20">
        <v>0.02</v>
      </c>
      <c r="M39" s="14">
        <f t="shared" si="3"/>
        <v>-12623.120538801795</v>
      </c>
      <c r="N39" s="4">
        <f t="shared" si="4"/>
        <v>618532.906401288</v>
      </c>
    </row>
    <row r="40" spans="1:14" x14ac:dyDescent="0.25">
      <c r="A40">
        <f t="shared" si="5"/>
        <v>57</v>
      </c>
      <c r="B40">
        <f t="shared" si="5"/>
        <v>2049</v>
      </c>
      <c r="C40" s="1">
        <f t="shared" si="9"/>
        <v>618532.906401288</v>
      </c>
      <c r="D40" s="1">
        <f t="shared" si="7"/>
        <v>96111.570197157649</v>
      </c>
      <c r="E40" s="18">
        <f t="shared" si="0"/>
        <v>9611.1570197157653</v>
      </c>
      <c r="F40" s="18">
        <f>E40*0.5</f>
        <v>4805.5785098578826</v>
      </c>
      <c r="G40" s="25">
        <f>F40/D40</f>
        <v>0.05</v>
      </c>
      <c r="H40" s="2">
        <f t="shared" si="1"/>
        <v>632949.64193086163</v>
      </c>
      <c r="I40" s="20">
        <v>0.05</v>
      </c>
      <c r="J40" s="2">
        <f t="shared" si="2"/>
        <v>31647.482096543084</v>
      </c>
      <c r="K40" s="7">
        <f t="shared" si="8"/>
        <v>664597.1240274047</v>
      </c>
      <c r="L40" s="20">
        <v>0.02</v>
      </c>
      <c r="M40" s="14">
        <f t="shared" si="3"/>
        <v>-13291.942480548094</v>
      </c>
      <c r="N40" s="4">
        <f t="shared" si="4"/>
        <v>651305.18154685665</v>
      </c>
    </row>
    <row r="41" spans="1:14" x14ac:dyDescent="0.25">
      <c r="A41">
        <f t="shared" si="5"/>
        <v>58</v>
      </c>
      <c r="B41">
        <f t="shared" si="5"/>
        <v>2050</v>
      </c>
      <c r="C41" s="1">
        <f t="shared" si="9"/>
        <v>651305.18154685665</v>
      </c>
      <c r="D41" s="1">
        <f t="shared" si="7"/>
        <v>98033.8016011008</v>
      </c>
      <c r="E41" s="18">
        <f t="shared" si="0"/>
        <v>9803.3801601100804</v>
      </c>
      <c r="F41" s="18">
        <f>E41*0.5</f>
        <v>4901.6900800550402</v>
      </c>
      <c r="G41" s="25">
        <f>F41/D41</f>
        <v>0.05</v>
      </c>
      <c r="H41" s="2">
        <f t="shared" si="1"/>
        <v>666010.25178702176</v>
      </c>
      <c r="I41" s="20">
        <v>0.05</v>
      </c>
      <c r="J41" s="2">
        <f t="shared" si="2"/>
        <v>33300.512589351092</v>
      </c>
      <c r="K41" s="7">
        <f t="shared" si="8"/>
        <v>699310.7643763728</v>
      </c>
      <c r="L41" s="20">
        <v>0.02</v>
      </c>
      <c r="M41" s="14">
        <f t="shared" si="3"/>
        <v>-13986.215287527457</v>
      </c>
      <c r="N41" s="4">
        <f t="shared" si="4"/>
        <v>685324.54908884538</v>
      </c>
    </row>
    <row r="42" spans="1:14" x14ac:dyDescent="0.25">
      <c r="A42">
        <f t="shared" si="5"/>
        <v>59</v>
      </c>
      <c r="B42">
        <f t="shared" si="5"/>
        <v>2051</v>
      </c>
      <c r="C42" s="1">
        <f t="shared" si="9"/>
        <v>685324.54908884538</v>
      </c>
      <c r="D42" s="1">
        <f t="shared" si="7"/>
        <v>99994.47763312282</v>
      </c>
      <c r="E42" s="18">
        <f t="shared" si="0"/>
        <v>9999.4477633122824</v>
      </c>
      <c r="F42" s="18">
        <f>E42*0.5</f>
        <v>4999.7238816561412</v>
      </c>
      <c r="G42" s="25">
        <f>F42/D42</f>
        <v>0.05</v>
      </c>
      <c r="H42" s="2">
        <f t="shared" si="1"/>
        <v>700323.72073381383</v>
      </c>
      <c r="I42" s="20">
        <v>0.05</v>
      </c>
      <c r="J42" s="2">
        <f t="shared" si="2"/>
        <v>35016.186036690691</v>
      </c>
      <c r="K42" s="7">
        <f t="shared" si="8"/>
        <v>735339.90677050455</v>
      </c>
      <c r="L42" s="20">
        <v>0.02</v>
      </c>
      <c r="M42" s="14">
        <f t="shared" si="3"/>
        <v>-14706.798135410092</v>
      </c>
      <c r="N42" s="4">
        <f t="shared" si="4"/>
        <v>720633.10863509448</v>
      </c>
    </row>
    <row r="43" spans="1:14" x14ac:dyDescent="0.25">
      <c r="A43">
        <f t="shared" si="5"/>
        <v>60</v>
      </c>
      <c r="B43">
        <f t="shared" si="5"/>
        <v>2052</v>
      </c>
      <c r="C43" s="1">
        <f t="shared" si="9"/>
        <v>720633.10863509448</v>
      </c>
      <c r="D43" s="1">
        <f t="shared" si="7"/>
        <v>101994.36718578528</v>
      </c>
      <c r="E43" s="18">
        <f t="shared" si="0"/>
        <v>10199.436718578529</v>
      </c>
      <c r="F43" s="18">
        <f>E43*0.5</f>
        <v>5099.7183592892643</v>
      </c>
      <c r="G43" s="25">
        <f>F43/D43</f>
        <v>0.05</v>
      </c>
      <c r="H43" s="2">
        <f t="shared" si="1"/>
        <v>735932.26371296227</v>
      </c>
      <c r="I43" s="20">
        <v>0.05</v>
      </c>
      <c r="J43" s="2">
        <f t="shared" si="2"/>
        <v>36796.613185648115</v>
      </c>
      <c r="K43" s="7">
        <f t="shared" si="8"/>
        <v>772728.87689861038</v>
      </c>
      <c r="L43" s="20">
        <v>0.02</v>
      </c>
      <c r="M43" s="14">
        <f t="shared" si="3"/>
        <v>-15454.577537972207</v>
      </c>
      <c r="N43" s="4">
        <f t="shared" si="4"/>
        <v>757274.29936063814</v>
      </c>
    </row>
    <row r="44" spans="1:14" x14ac:dyDescent="0.25">
      <c r="A44">
        <f t="shared" si="5"/>
        <v>61</v>
      </c>
      <c r="B44">
        <f t="shared" si="5"/>
        <v>2053</v>
      </c>
      <c r="C44" s="1">
        <f t="shared" si="9"/>
        <v>757274.29936063814</v>
      </c>
      <c r="D44" s="1">
        <f t="shared" si="7"/>
        <v>104034.25452950098</v>
      </c>
      <c r="E44" s="18">
        <f t="shared" si="0"/>
        <v>10403.425452950098</v>
      </c>
      <c r="F44" s="18">
        <f>E44*0.5</f>
        <v>5201.7127264750488</v>
      </c>
      <c r="G44" s="25">
        <f>F44/D44</f>
        <v>0.05</v>
      </c>
      <c r="H44" s="2">
        <f t="shared" si="1"/>
        <v>772879.43754006329</v>
      </c>
      <c r="I44" s="20">
        <v>0.05</v>
      </c>
      <c r="J44" s="2">
        <f t="shared" si="2"/>
        <v>38643.971877003169</v>
      </c>
      <c r="K44" s="7">
        <f t="shared" si="8"/>
        <v>811523.40941706649</v>
      </c>
      <c r="L44" s="20">
        <v>0.02</v>
      </c>
      <c r="M44" s="14">
        <f t="shared" si="3"/>
        <v>-16230.46818834133</v>
      </c>
      <c r="N44" s="4">
        <f t="shared" si="4"/>
        <v>795292.94122872513</v>
      </c>
    </row>
    <row r="45" spans="1:14" x14ac:dyDescent="0.25">
      <c r="A45">
        <f t="shared" si="5"/>
        <v>62</v>
      </c>
      <c r="B45">
        <f t="shared" si="5"/>
        <v>2054</v>
      </c>
      <c r="C45" s="1">
        <f t="shared" si="9"/>
        <v>795292.94122872513</v>
      </c>
      <c r="D45" s="1">
        <f t="shared" si="7"/>
        <v>106114.939620091</v>
      </c>
      <c r="E45" s="18">
        <f t="shared" si="0"/>
        <v>10611.493962009101</v>
      </c>
      <c r="F45" s="18">
        <f>E45*0.5</f>
        <v>5305.7469810045504</v>
      </c>
      <c r="G45" s="25">
        <f>F45/D45</f>
        <v>0.05</v>
      </c>
      <c r="H45" s="2">
        <f t="shared" si="1"/>
        <v>811210.18217173882</v>
      </c>
      <c r="I45" s="20">
        <v>0.05</v>
      </c>
      <c r="J45" s="2">
        <f t="shared" si="2"/>
        <v>40560.509108586943</v>
      </c>
      <c r="K45" s="7">
        <f t="shared" si="8"/>
        <v>851770.69128032576</v>
      </c>
      <c r="L45" s="20">
        <v>0.02</v>
      </c>
      <c r="M45" s="14">
        <f t="shared" si="3"/>
        <v>-17035.413825606516</v>
      </c>
      <c r="N45" s="4">
        <f t="shared" si="4"/>
        <v>834735.2774547193</v>
      </c>
    </row>
    <row r="46" spans="1:14" x14ac:dyDescent="0.25">
      <c r="A46">
        <f t="shared" si="5"/>
        <v>63</v>
      </c>
      <c r="B46">
        <f t="shared" si="5"/>
        <v>2055</v>
      </c>
      <c r="C46" s="1">
        <f t="shared" si="9"/>
        <v>834735.2774547193</v>
      </c>
      <c r="D46" s="1">
        <f t="shared" si="7"/>
        <v>108237.23841249282</v>
      </c>
      <c r="E46" s="18">
        <f t="shared" si="0"/>
        <v>10823.723841249282</v>
      </c>
      <c r="F46" s="18">
        <f>E46*0.5</f>
        <v>5411.8619206246412</v>
      </c>
      <c r="G46" s="25">
        <f>F46/D46</f>
        <v>0.05</v>
      </c>
      <c r="H46" s="2">
        <f t="shared" si="1"/>
        <v>850970.86321659316</v>
      </c>
      <c r="I46" s="20">
        <v>0.05</v>
      </c>
      <c r="J46" s="2">
        <f t="shared" si="2"/>
        <v>42548.543160829664</v>
      </c>
      <c r="K46" s="7">
        <f t="shared" si="8"/>
        <v>893519.40637742286</v>
      </c>
      <c r="L46" s="20">
        <v>0.02</v>
      </c>
      <c r="M46" s="14">
        <f t="shared" si="3"/>
        <v>-17870.388127548456</v>
      </c>
      <c r="N46" s="4">
        <f t="shared" si="4"/>
        <v>875649.01824987435</v>
      </c>
    </row>
    <row r="47" spans="1:14" x14ac:dyDescent="0.25">
      <c r="A47">
        <f t="shared" si="5"/>
        <v>64</v>
      </c>
      <c r="B47">
        <f t="shared" si="5"/>
        <v>2056</v>
      </c>
      <c r="C47" s="1">
        <f t="shared" si="9"/>
        <v>875649.01824987435</v>
      </c>
      <c r="D47" s="1">
        <f t="shared" si="7"/>
        <v>110401.98318074268</v>
      </c>
      <c r="E47" s="18">
        <f t="shared" si="0"/>
        <v>11040.198318074268</v>
      </c>
      <c r="F47" s="18">
        <f>E47*0.5</f>
        <v>5520.0991590371341</v>
      </c>
      <c r="G47" s="25">
        <f>F47/D47</f>
        <v>0.05</v>
      </c>
      <c r="H47" s="2">
        <f t="shared" si="1"/>
        <v>892209.31572698569</v>
      </c>
      <c r="I47" s="20">
        <v>0.05</v>
      </c>
      <c r="J47" s="2">
        <f t="shared" si="2"/>
        <v>44610.46578634929</v>
      </c>
      <c r="K47" s="7">
        <f t="shared" si="8"/>
        <v>936819.78151333495</v>
      </c>
      <c r="L47" s="20">
        <v>0.02</v>
      </c>
      <c r="M47" s="14">
        <f t="shared" si="3"/>
        <v>-18736.395630266699</v>
      </c>
      <c r="N47" s="4">
        <f t="shared" si="4"/>
        <v>918083.3858830682</v>
      </c>
    </row>
    <row r="48" spans="1:14" x14ac:dyDescent="0.25">
      <c r="A48">
        <f t="shared" si="5"/>
        <v>65</v>
      </c>
      <c r="B48">
        <f t="shared" si="5"/>
        <v>2057</v>
      </c>
      <c r="C48" s="1">
        <f t="shared" si="9"/>
        <v>918083.3858830682</v>
      </c>
      <c r="D48" s="1">
        <f t="shared" si="7"/>
        <v>112610.02284435753</v>
      </c>
      <c r="E48" s="18">
        <f t="shared" si="0"/>
        <v>11261.002284435754</v>
      </c>
      <c r="F48" s="18">
        <f>E48*0.5</f>
        <v>5630.5011422178768</v>
      </c>
      <c r="G48" s="25">
        <f>F48/D48</f>
        <v>0.05</v>
      </c>
      <c r="H48" s="2">
        <f t="shared" si="1"/>
        <v>934974.88930972188</v>
      </c>
      <c r="I48" s="20">
        <v>0.05</v>
      </c>
      <c r="J48" s="2">
        <f t="shared" si="2"/>
        <v>46748.744465486096</v>
      </c>
      <c r="K48" s="7">
        <f t="shared" si="8"/>
        <v>981723.63377520803</v>
      </c>
      <c r="L48" s="20">
        <v>0.02</v>
      </c>
      <c r="M48" s="14">
        <f t="shared" si="3"/>
        <v>-19634.472675504159</v>
      </c>
      <c r="N48" s="4">
        <f t="shared" si="4"/>
        <v>962089.16109970387</v>
      </c>
    </row>
    <row r="49" spans="1:14" x14ac:dyDescent="0.25">
      <c r="A49">
        <f t="shared" si="5"/>
        <v>66</v>
      </c>
      <c r="B49">
        <f t="shared" si="5"/>
        <v>2058</v>
      </c>
      <c r="C49" s="1">
        <f t="shared" si="9"/>
        <v>962089.16109970387</v>
      </c>
      <c r="D49" s="1">
        <f t="shared" si="7"/>
        <v>114862.22330124468</v>
      </c>
      <c r="E49" s="18">
        <f t="shared" si="0"/>
        <v>11486.222330124468</v>
      </c>
      <c r="F49" s="18">
        <f>E49*0.5</f>
        <v>5743.1111650622342</v>
      </c>
      <c r="G49" s="25">
        <f>F49/D49</f>
        <v>0.05</v>
      </c>
      <c r="H49" s="2">
        <f t="shared" si="1"/>
        <v>979318.49459489062</v>
      </c>
      <c r="I49" s="20">
        <v>0.05</v>
      </c>
      <c r="J49" s="2">
        <f t="shared" si="2"/>
        <v>48965.924729744533</v>
      </c>
      <c r="K49" s="7">
        <f t="shared" si="8"/>
        <v>1028284.4193246352</v>
      </c>
      <c r="L49" s="20">
        <v>0.02</v>
      </c>
      <c r="M49" s="14">
        <f t="shared" si="3"/>
        <v>-20565.688386492704</v>
      </c>
      <c r="N49" s="4">
        <f t="shared" si="4"/>
        <v>1007718.7309381425</v>
      </c>
    </row>
    <row r="50" spans="1:14" x14ac:dyDescent="0.25">
      <c r="A50">
        <f t="shared" si="5"/>
        <v>67</v>
      </c>
      <c r="B50">
        <f t="shared" si="5"/>
        <v>2059</v>
      </c>
      <c r="C50" s="1">
        <f t="shared" si="9"/>
        <v>1007718.7309381425</v>
      </c>
      <c r="D50" s="1">
        <f t="shared" si="7"/>
        <v>117159.46776726958</v>
      </c>
      <c r="E50" s="18">
        <f t="shared" si="0"/>
        <v>11715.94677672696</v>
      </c>
      <c r="F50" s="18">
        <f>E50*0.5</f>
        <v>5857.9733883634799</v>
      </c>
      <c r="G50" s="25">
        <f>F50/D50</f>
        <v>0.05</v>
      </c>
      <c r="H50" s="2">
        <f t="shared" si="1"/>
        <v>1025292.651103233</v>
      </c>
      <c r="I50" s="20">
        <v>0.05</v>
      </c>
      <c r="J50" s="2">
        <f>H50*I50</f>
        <v>51264.632555161654</v>
      </c>
      <c r="K50" s="7">
        <f t="shared" si="8"/>
        <v>1076557.2836583946</v>
      </c>
      <c r="L50" s="20">
        <v>0.02</v>
      </c>
      <c r="M50" s="14">
        <f t="shared" si="3"/>
        <v>-21531.145673167892</v>
      </c>
      <c r="N50" s="4">
        <f t="shared" si="4"/>
        <v>1055026.1379852267</v>
      </c>
    </row>
    <row r="51" spans="1:14" x14ac:dyDescent="0.25">
      <c r="B51" s="1"/>
      <c r="C51" s="1"/>
      <c r="D51" s="1"/>
      <c r="E51" s="2"/>
      <c r="F51" s="18"/>
      <c r="H51" s="19"/>
      <c r="J51" s="6"/>
      <c r="K51" s="5"/>
      <c r="L51" s="12"/>
      <c r="M51" s="6"/>
    </row>
  </sheetData>
  <mergeCells count="1">
    <mergeCell ref="A4:L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MAIN</vt:lpstr>
    </vt:vector>
  </TitlesOfParts>
  <Company>University System of Maryland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Syed Rizvi</dc:creator>
  <cp:lastModifiedBy>Syed Rizvi</cp:lastModifiedBy>
  <dcterms:created xsi:type="dcterms:W3CDTF">2016-09-30T19:20:12Z</dcterms:created>
  <dcterms:modified xsi:type="dcterms:W3CDTF">2016-10-03T18:45:50Z</dcterms:modified>
</cp:coreProperties>
</file>